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'Individual'!$D$5:$AO$53</definedName>
    <definedName name="_xlnm.Print_Area" localSheetId="3">'Individual'!$A$2:$AO$44</definedName>
    <definedName name="Imprimir_área_IM" localSheetId="3">'Individual'!$A$2:$AO$52</definedName>
  </definedNames>
  <calcPr fullCalcOnLoad="1"/>
</workbook>
</file>

<file path=xl/sharedStrings.xml><?xml version="1.0" encoding="utf-8"?>
<sst xmlns="http://schemas.openxmlformats.org/spreadsheetml/2006/main" count="164" uniqueCount="80">
  <si>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</si>
  <si>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</si>
  <si>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</si>
  <si>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</si>
  <si>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</si>
  <si>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</si>
  <si>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</si>
  <si>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</si>
  <si>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</si>
  <si>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</si>
  <si>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</si>
  <si>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</si>
  <si>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</si>
  <si>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</si>
  <si>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</si>
  <si>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</si>
  <si>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</si>
  <si>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</si>
  <si>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</si>
  <si>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</si>
  <si>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</si>
  <si>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</si>
  <si>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</si>
  <si>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</si>
  <si>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</si>
  <si>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</si>
  <si>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</si>
  <si>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</si>
  <si>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</si>
  <si>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</si>
  <si>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2007-2008</t>
  </si>
  <si>
    <t>3a DIVISIÓ MASCULINA A</t>
  </si>
  <si>
    <t>EVIL</t>
  </si>
  <si>
    <t>LES GAVARRES B</t>
  </si>
  <si>
    <t>FLECHA-1 B</t>
  </si>
  <si>
    <t>NEW STRIKES B</t>
  </si>
  <si>
    <t>XTREME A</t>
  </si>
  <si>
    <t>SITGES B</t>
  </si>
  <si>
    <t>SALVADOR FRANCH CASSOLES</t>
  </si>
  <si>
    <t>JUAN C. SÁNCHEZ BÓDALO</t>
  </si>
  <si>
    <t>DESIDERIO SÁNCHEZ BÓDALO</t>
  </si>
  <si>
    <t>DANIEL SÁNCHEZ LIMÓN</t>
  </si>
  <si>
    <t>DAVID CORRONS LLUVIA</t>
  </si>
  <si>
    <t>ARTURO MORA FONT</t>
  </si>
  <si>
    <t>GAVARRES B</t>
  </si>
  <si>
    <t>ADRIÀ FUENTES FERNÁNDEZ</t>
  </si>
  <si>
    <t>JOSEP M. GARCÍA MUÑOZ</t>
  </si>
  <si>
    <t>JOSEP M. CONTIJOCH CLAVÉ</t>
  </si>
  <si>
    <t>JOSÉ M. COBO MARTÍNEZ</t>
  </si>
  <si>
    <t>ENRIQUE LEDESMA CASTREJON</t>
  </si>
  <si>
    <t>ENRIQUE URETA MACHUCA</t>
  </si>
  <si>
    <t>EDUARDO FLORENSA ORTIGA</t>
  </si>
  <si>
    <t>GERARD PONS MAS</t>
  </si>
  <si>
    <t>RICARDO MONTORO SANZ</t>
  </si>
  <si>
    <t>JUAN C. VALERO BENÍTEZ</t>
  </si>
  <si>
    <t>ENRIQUE CHARCO HERNÁNDEZ</t>
  </si>
  <si>
    <t>FRANCISCO J. ROCA OÑA</t>
  </si>
  <si>
    <t>MARCOS ROCA OÑA</t>
  </si>
  <si>
    <t>BERNIE SAGANA MENDOZA</t>
  </si>
  <si>
    <t>DAVID MARCE SERRANO</t>
  </si>
  <si>
    <t>RAMON AGUSTÍN BARÓ</t>
  </si>
  <si>
    <t>ROBERTO OURO NAVIA</t>
  </si>
  <si>
    <t>ÀNGEL BRAVO GARCÍA</t>
  </si>
  <si>
    <t>PERE PÉREZ YESTE</t>
  </si>
  <si>
    <t>ANDRÉS MARGULLÓN ANSELMO</t>
  </si>
  <si>
    <t>JORDI ESCOFET SORIANO</t>
  </si>
  <si>
    <t>MANEL TORAL FERRER</t>
  </si>
  <si>
    <t>FRANCISCO CASTILLO LEÓN</t>
  </si>
  <si>
    <t>ANTONIO FERRER MINGORANCE</t>
  </si>
  <si>
    <t>RAFAEL PÉREZ MORILLA</t>
  </si>
  <si>
    <t>LLIC</t>
  </si>
  <si>
    <t>JOSEP ABELLÓ TEIXELL</t>
  </si>
  <si>
    <t>MARC CHARCO ORIOL</t>
  </si>
  <si>
    <t>JAVIER MONTSENY CHESA</t>
  </si>
  <si>
    <t>JUAN E. ROSA FUNES</t>
  </si>
  <si>
    <t>SANTI GRIMAU BIGAIRE</t>
  </si>
  <si>
    <t>NEMESI PASCUAL VIDAL</t>
  </si>
  <si>
    <t>JAVIER TARIBÓ CAMARASA</t>
  </si>
  <si>
    <t>DAVID PANYELLA CALLAO</t>
  </si>
  <si>
    <t>DANIEL BUIGUES ARAGON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</si>
</sst>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2">
      <selection activeCell="C40" sqref="C40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39375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0</v>
      </c>
      <c r="G9" s="9" t="s">
        <v>33</v>
      </c>
      <c r="I9" s="11">
        <v>10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8</v>
      </c>
      <c r="F11" s="11"/>
      <c r="G11" s="9" t="s">
        <v>35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5</v>
      </c>
      <c r="F13" s="11"/>
      <c r="G13" s="9" t="s">
        <v>37</v>
      </c>
      <c r="I13" s="11">
        <v>5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XTREME A</v>
      </c>
      <c r="E15" s="11">
        <v>3</v>
      </c>
      <c r="F15" s="11"/>
      <c r="G15" s="9" t="str">
        <f>G11</f>
        <v>NEW STRIKES B</v>
      </c>
      <c r="I15" s="11">
        <v>7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EVIL</v>
      </c>
      <c r="E17" s="11">
        <v>8</v>
      </c>
      <c r="F17" s="11"/>
      <c r="G17" s="9" t="str">
        <f>G13</f>
        <v>SITGES B</v>
      </c>
      <c r="I17" s="11">
        <v>2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 B</v>
      </c>
      <c r="E19" s="11">
        <v>1</v>
      </c>
      <c r="F19" s="11"/>
      <c r="G19" s="9" t="str">
        <f>C11</f>
        <v>FLECHA-1 B</v>
      </c>
      <c r="I19" s="11">
        <v>9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FLECHA-1 B</v>
      </c>
      <c r="E21" s="11">
        <v>8</v>
      </c>
      <c r="F21" s="11"/>
      <c r="G21" s="9" t="str">
        <f>C9</f>
        <v>EVIL</v>
      </c>
      <c r="I21" s="11">
        <v>2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 B</v>
      </c>
      <c r="E23" s="11">
        <v>7</v>
      </c>
      <c r="F23" s="11"/>
      <c r="G23" s="9" t="str">
        <f>C13</f>
        <v>XTREME A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SITGES B</v>
      </c>
      <c r="E25" s="11">
        <v>1</v>
      </c>
      <c r="F25" s="11"/>
      <c r="G25" s="9" t="str">
        <f>G11</f>
        <v>NEW STRIKES B</v>
      </c>
      <c r="I25" s="11">
        <v>9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LES GAVARRES B</v>
      </c>
      <c r="E27" s="11">
        <v>9</v>
      </c>
      <c r="F27" s="11"/>
      <c r="G27" s="9" t="str">
        <f>G13</f>
        <v>SITGES B</v>
      </c>
      <c r="I27" s="11">
        <v>1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NEW STRIKES B</v>
      </c>
      <c r="E29" s="11">
        <v>4</v>
      </c>
      <c r="F29" s="11"/>
      <c r="G29" s="9" t="str">
        <f>C9</f>
        <v>EVIL</v>
      </c>
      <c r="I29" s="11">
        <v>6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FLECHA-1 B</v>
      </c>
      <c r="E31" s="11">
        <v>1</v>
      </c>
      <c r="G31" s="9" t="str">
        <f>C13</f>
        <v>XTREME A</v>
      </c>
      <c r="I31" s="11">
        <v>9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EVIL</v>
      </c>
      <c r="E33" s="11">
        <v>6</v>
      </c>
      <c r="G33" s="9" t="str">
        <f>C13</f>
        <v>XTREME A</v>
      </c>
      <c r="I33" s="11">
        <v>4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SITGES B</v>
      </c>
      <c r="E35" s="11">
        <v>4</v>
      </c>
      <c r="G35" s="9" t="str">
        <f>C11</f>
        <v>FLECHA-1 B</v>
      </c>
      <c r="I35" s="11">
        <v>6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NEW STRIKES B</v>
      </c>
      <c r="E37" s="11">
        <v>2</v>
      </c>
      <c r="G37" s="9" t="str">
        <f>G9</f>
        <v>LES GAVARRES B</v>
      </c>
      <c r="I37" s="11">
        <v>8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33</v>
      </c>
      <c r="C45" s="39"/>
      <c r="D45" s="15"/>
      <c r="E45" s="43">
        <f>10+1+7+9+8</f>
        <v>35</v>
      </c>
      <c r="F45" s="44"/>
      <c r="G45" s="44"/>
      <c r="H45" s="42">
        <f aca="true" t="shared" si="0" ref="H45:H50">SUM(E45:G45)</f>
        <v>35</v>
      </c>
      <c r="J45" s="5"/>
      <c r="K45" s="5"/>
    </row>
    <row r="46" spans="2:11" ht="20.25">
      <c r="B46" s="30" t="s">
        <v>34</v>
      </c>
      <c r="C46" s="13"/>
      <c r="D46" s="14"/>
      <c r="E46" s="43">
        <f>8+9+8+1+6</f>
        <v>32</v>
      </c>
      <c r="F46" s="44"/>
      <c r="G46" s="44"/>
      <c r="H46" s="42">
        <f t="shared" si="0"/>
        <v>32</v>
      </c>
      <c r="J46" s="14"/>
      <c r="K46" s="14"/>
    </row>
    <row r="47" spans="2:11" ht="20.25">
      <c r="B47" s="38" t="s">
        <v>35</v>
      </c>
      <c r="C47" s="41"/>
      <c r="D47" s="53"/>
      <c r="E47" s="43">
        <f>2+7+9+4+2</f>
        <v>24</v>
      </c>
      <c r="F47" s="44"/>
      <c r="G47" s="44"/>
      <c r="H47" s="42">
        <f t="shared" si="0"/>
        <v>24</v>
      </c>
      <c r="J47" s="14"/>
      <c r="K47" s="14"/>
    </row>
    <row r="48" spans="2:11" ht="20.25">
      <c r="B48" s="38" t="s">
        <v>36</v>
      </c>
      <c r="C48" s="39"/>
      <c r="D48" s="15"/>
      <c r="E48" s="43">
        <f>5+3+3+9+4</f>
        <v>24</v>
      </c>
      <c r="F48" s="44"/>
      <c r="G48" s="44"/>
      <c r="H48" s="42">
        <f t="shared" si="0"/>
        <v>24</v>
      </c>
      <c r="J48" s="14"/>
      <c r="K48" s="14"/>
    </row>
    <row r="49" spans="2:11" ht="20.25">
      <c r="B49" s="30" t="s">
        <v>32</v>
      </c>
      <c r="C49" s="26"/>
      <c r="D49" s="13"/>
      <c r="E49" s="43">
        <f>0+8+2+6+6</f>
        <v>22</v>
      </c>
      <c r="F49" s="45"/>
      <c r="G49" s="45"/>
      <c r="H49" s="42">
        <f t="shared" si="0"/>
        <v>22</v>
      </c>
      <c r="J49" s="14"/>
      <c r="K49" s="14"/>
    </row>
    <row r="50" spans="2:11" ht="20.25">
      <c r="B50" s="38" t="s">
        <v>37</v>
      </c>
      <c r="C50" s="39"/>
      <c r="D50" s="41"/>
      <c r="E50" s="43">
        <f>5+2+1+1+4</f>
        <v>13</v>
      </c>
      <c r="F50" s="44"/>
      <c r="G50" s="44"/>
      <c r="H50" s="42">
        <f t="shared" si="0"/>
        <v>13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8">
      <selection activeCell="B45" sqref="B45:F50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>
        <v>39494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EVIL</v>
      </c>
      <c r="D9" s="20"/>
      <c r="E9" s="11">
        <v>7</v>
      </c>
      <c r="G9" s="9" t="str">
        <f>'Equips 1aC'!G9</f>
        <v>LES GAVARRES B</v>
      </c>
      <c r="I9" s="11">
        <v>3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FLECHA-1 B</v>
      </c>
      <c r="E11" s="11">
        <v>8</v>
      </c>
      <c r="F11" s="11"/>
      <c r="G11" s="9" t="str">
        <f>'Equips 1aC'!G11</f>
        <v>NEW STRIKES B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XTREME A</v>
      </c>
      <c r="E13" s="11">
        <v>5</v>
      </c>
      <c r="F13" s="11"/>
      <c r="G13" s="9" t="str">
        <f>'Equips 1aC'!G13</f>
        <v>SITGES B</v>
      </c>
      <c r="I13" s="11">
        <v>5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XTREME A</v>
      </c>
      <c r="E15" s="11">
        <v>8</v>
      </c>
      <c r="F15" s="11"/>
      <c r="G15" s="9" t="str">
        <f>G11</f>
        <v>NEW STRIKES B</v>
      </c>
      <c r="I15" s="11">
        <v>2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EVIL</v>
      </c>
      <c r="E17" s="11">
        <v>10</v>
      </c>
      <c r="F17" s="11"/>
      <c r="G17" s="9" t="str">
        <f>G13</f>
        <v>SITGES B</v>
      </c>
      <c r="I17" s="11">
        <v>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 B</v>
      </c>
      <c r="E19" s="11">
        <v>7</v>
      </c>
      <c r="F19" s="11"/>
      <c r="G19" s="9" t="str">
        <f>C11</f>
        <v>FLECHA-1 B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FLECHA-1 B</v>
      </c>
      <c r="E21" s="11">
        <v>8</v>
      </c>
      <c r="F21" s="11"/>
      <c r="G21" s="9" t="str">
        <f>C9</f>
        <v>EVIL</v>
      </c>
      <c r="I21" s="11">
        <v>2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 B</v>
      </c>
      <c r="E23" s="11">
        <v>8</v>
      </c>
      <c r="F23" s="11"/>
      <c r="G23" s="9" t="str">
        <f>C13</f>
        <v>XTREME A</v>
      </c>
      <c r="I23" s="11">
        <v>2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SITGES B</v>
      </c>
      <c r="E25" s="11">
        <v>7</v>
      </c>
      <c r="F25" s="11"/>
      <c r="G25" s="9" t="str">
        <f>G11</f>
        <v>NEW STRIKES B</v>
      </c>
      <c r="I25" s="11">
        <v>3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LES GAVARRES B</v>
      </c>
      <c r="E27" s="11">
        <v>9</v>
      </c>
      <c r="F27" s="11"/>
      <c r="G27" s="9" t="str">
        <f>G13</f>
        <v>SITGES B</v>
      </c>
      <c r="I27" s="11">
        <v>1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NEW STRIKES B</v>
      </c>
      <c r="E29" s="11">
        <v>0</v>
      </c>
      <c r="F29" s="11"/>
      <c r="G29" s="9" t="str">
        <f>C9</f>
        <v>EVIL</v>
      </c>
      <c r="I29" s="11">
        <v>10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FLECHA-1 B</v>
      </c>
      <c r="E31" s="11">
        <v>2</v>
      </c>
      <c r="G31" s="9" t="str">
        <f>C13</f>
        <v>XTREME A</v>
      </c>
      <c r="I31" s="11">
        <v>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EVIL</v>
      </c>
      <c r="E33" s="11">
        <v>4</v>
      </c>
      <c r="G33" s="9" t="str">
        <f>C13</f>
        <v>XTREME A</v>
      </c>
      <c r="I33" s="11">
        <v>6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SITGES B</v>
      </c>
      <c r="E35" s="11">
        <v>10</v>
      </c>
      <c r="G35" s="9" t="str">
        <f>C11</f>
        <v>FLECHA-1 B</v>
      </c>
      <c r="I35" s="11">
        <v>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NEW STRIKES B</v>
      </c>
      <c r="E37" s="11">
        <v>5</v>
      </c>
      <c r="G37" s="9" t="str">
        <f>G9</f>
        <v>LES GAVARRES B</v>
      </c>
      <c r="I37" s="11">
        <v>5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33</v>
      </c>
      <c r="C45" s="39"/>
      <c r="D45" s="15"/>
      <c r="E45" s="43">
        <f>10+1+7+9+8</f>
        <v>35</v>
      </c>
      <c r="F45" s="43">
        <f>3+7+8+9+5</f>
        <v>32</v>
      </c>
      <c r="G45" s="44"/>
      <c r="H45" s="42">
        <f aca="true" t="shared" si="0" ref="H45:H50">SUM(E45:G45)</f>
        <v>67</v>
      </c>
      <c r="J45" s="5"/>
      <c r="K45" s="5"/>
    </row>
    <row r="46" spans="2:11" ht="20.25">
      <c r="B46" s="30" t="s">
        <v>32</v>
      </c>
      <c r="C46" s="26"/>
      <c r="D46" s="13"/>
      <c r="E46" s="43">
        <f>0+8+2+6+6</f>
        <v>22</v>
      </c>
      <c r="F46" s="43">
        <f>7+10+2+10+4</f>
        <v>33</v>
      </c>
      <c r="G46" s="44"/>
      <c r="H46" s="42">
        <f t="shared" si="0"/>
        <v>55</v>
      </c>
      <c r="J46" s="14"/>
      <c r="K46" s="14"/>
    </row>
    <row r="47" spans="2:11" ht="20.25">
      <c r="B47" s="38" t="s">
        <v>36</v>
      </c>
      <c r="C47" s="39"/>
      <c r="D47" s="15"/>
      <c r="E47" s="43">
        <f>5+3+3+9+4</f>
        <v>24</v>
      </c>
      <c r="F47" s="43">
        <f>5+8+2+8+6</f>
        <v>29</v>
      </c>
      <c r="G47" s="45"/>
      <c r="H47" s="42">
        <f t="shared" si="0"/>
        <v>53</v>
      </c>
      <c r="J47" s="14"/>
      <c r="K47" s="14"/>
    </row>
    <row r="48" spans="2:11" ht="20.25">
      <c r="B48" s="38" t="s">
        <v>34</v>
      </c>
      <c r="C48" s="41"/>
      <c r="D48" s="53"/>
      <c r="E48" s="43">
        <f>8+9+8+1+6</f>
        <v>32</v>
      </c>
      <c r="F48" s="43">
        <f>8+3+8+2+0</f>
        <v>21</v>
      </c>
      <c r="G48" s="44"/>
      <c r="H48" s="42">
        <f t="shared" si="0"/>
        <v>53</v>
      </c>
      <c r="J48" s="14"/>
      <c r="K48" s="14"/>
    </row>
    <row r="49" spans="2:11" ht="20.25">
      <c r="B49" s="30" t="s">
        <v>35</v>
      </c>
      <c r="C49" s="13"/>
      <c r="D49" s="14"/>
      <c r="E49" s="43">
        <f>2+7+9+4+2</f>
        <v>24</v>
      </c>
      <c r="F49" s="43">
        <f>2+2+3+0+5</f>
        <v>12</v>
      </c>
      <c r="G49" s="45"/>
      <c r="H49" s="42">
        <f t="shared" si="0"/>
        <v>36</v>
      </c>
      <c r="J49" s="14"/>
      <c r="K49" s="14"/>
    </row>
    <row r="50" spans="2:11" ht="20.25">
      <c r="B50" s="38" t="s">
        <v>37</v>
      </c>
      <c r="C50" s="39"/>
      <c r="D50" s="41"/>
      <c r="E50" s="43">
        <f>5+2+1+1+4</f>
        <v>13</v>
      </c>
      <c r="F50" s="43">
        <f>5+0+7+1+10</f>
        <v>23</v>
      </c>
      <c r="G50" s="44"/>
      <c r="H50" s="42">
        <f t="shared" si="0"/>
        <v>36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7">
      <selection activeCell="J42" sqref="J42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39550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EVIL</v>
      </c>
      <c r="D9" s="20"/>
      <c r="E9" s="11">
        <v>2</v>
      </c>
      <c r="G9" s="9" t="str">
        <f>'Equips 1aC'!G9</f>
        <v>LES GAVARRES B</v>
      </c>
      <c r="I9" s="11">
        <v>8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FLECHA-1 B</v>
      </c>
      <c r="E11" s="11">
        <v>7</v>
      </c>
      <c r="F11" s="11"/>
      <c r="G11" s="9" t="str">
        <f>'Equips 1aC'!G11</f>
        <v>NEW STRIKES B</v>
      </c>
      <c r="I11" s="11">
        <v>3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XTREME A</v>
      </c>
      <c r="E13" s="11">
        <v>10</v>
      </c>
      <c r="F13" s="11"/>
      <c r="G13" s="9" t="str">
        <f>'Equips 1aC'!G13</f>
        <v>SITGES B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XTREME A</v>
      </c>
      <c r="E15" s="11">
        <v>8</v>
      </c>
      <c r="F15" s="11"/>
      <c r="G15" s="9" t="str">
        <f>G11</f>
        <v>NEW STRIKES B</v>
      </c>
      <c r="I15" s="11">
        <v>2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EVIL</v>
      </c>
      <c r="E17" s="11">
        <v>10</v>
      </c>
      <c r="F17" s="11"/>
      <c r="G17" s="9" t="str">
        <f>G13</f>
        <v>SITGES B</v>
      </c>
      <c r="I17" s="11">
        <v>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 B</v>
      </c>
      <c r="E19" s="11">
        <v>7</v>
      </c>
      <c r="F19" s="11"/>
      <c r="G19" s="9" t="str">
        <f>C11</f>
        <v>FLECHA-1 B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FLECHA-1 B</v>
      </c>
      <c r="E21" s="11">
        <v>2</v>
      </c>
      <c r="F21" s="11"/>
      <c r="G21" s="9" t="str">
        <f>C9</f>
        <v>EVIL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 B</v>
      </c>
      <c r="E23" s="11">
        <v>7</v>
      </c>
      <c r="F23" s="11"/>
      <c r="G23" s="9" t="str">
        <f>C13</f>
        <v>XTREME A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SITGES B</v>
      </c>
      <c r="E25" s="11">
        <v>4</v>
      </c>
      <c r="F25" s="11"/>
      <c r="G25" s="9" t="str">
        <f>G11</f>
        <v>NEW STRIKES B</v>
      </c>
      <c r="I25" s="11">
        <v>6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LES GAVARRES B</v>
      </c>
      <c r="E27" s="11">
        <v>2</v>
      </c>
      <c r="F27" s="11"/>
      <c r="G27" s="9" t="str">
        <f>G13</f>
        <v>SITGES B</v>
      </c>
      <c r="I27" s="11">
        <v>8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NEW STRIKES B</v>
      </c>
      <c r="E29" s="11">
        <v>0</v>
      </c>
      <c r="F29" s="11"/>
      <c r="G29" s="9" t="str">
        <f>C9</f>
        <v>EVIL</v>
      </c>
      <c r="I29" s="11">
        <v>10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FLECHA-1 B</v>
      </c>
      <c r="E31" s="11">
        <v>8</v>
      </c>
      <c r="G31" s="9" t="str">
        <f>C13</f>
        <v>XTREME A</v>
      </c>
      <c r="I31" s="11">
        <v>2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EVIL</v>
      </c>
      <c r="E33" s="11">
        <v>2</v>
      </c>
      <c r="G33" s="9" t="str">
        <f>C13</f>
        <v>XTREME A</v>
      </c>
      <c r="I33" s="11">
        <v>8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SITGES B</v>
      </c>
      <c r="E35" s="11">
        <v>2</v>
      </c>
      <c r="G35" s="9" t="str">
        <f>C11</f>
        <v>FLECHA-1 B</v>
      </c>
      <c r="I35" s="11">
        <v>8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NEW STRIKES B</v>
      </c>
      <c r="E37" s="11">
        <v>1</v>
      </c>
      <c r="G37" s="9" t="str">
        <f>G9</f>
        <v>LES GAVARRES B</v>
      </c>
      <c r="I37" s="11">
        <v>9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33</v>
      </c>
      <c r="C45" s="39"/>
      <c r="D45" s="15"/>
      <c r="E45" s="43">
        <f>10+1+7+9+8</f>
        <v>35</v>
      </c>
      <c r="F45" s="43">
        <f>3+7+8+9+5</f>
        <v>32</v>
      </c>
      <c r="G45" s="43">
        <f>8+7+7+2+9</f>
        <v>33</v>
      </c>
      <c r="H45" s="42">
        <f>SUM(E45:G45)</f>
        <v>100</v>
      </c>
      <c r="J45" s="5"/>
      <c r="K45" s="5"/>
    </row>
    <row r="46" spans="2:11" ht="20.25">
      <c r="B46" s="30" t="s">
        <v>32</v>
      </c>
      <c r="C46" s="26"/>
      <c r="D46" s="13"/>
      <c r="E46" s="43">
        <f>0+8+2+6+6</f>
        <v>22</v>
      </c>
      <c r="F46" s="43">
        <f>7+10+2+10+4</f>
        <v>33</v>
      </c>
      <c r="G46" s="43">
        <f>2+10+8+10+2</f>
        <v>32</v>
      </c>
      <c r="H46" s="42">
        <f>SUM(E46:G46)</f>
        <v>87</v>
      </c>
      <c r="J46" s="14"/>
      <c r="K46" s="14"/>
    </row>
    <row r="47" spans="2:11" ht="20.25">
      <c r="B47" s="38" t="s">
        <v>36</v>
      </c>
      <c r="C47" s="39"/>
      <c r="D47" s="15"/>
      <c r="E47" s="43">
        <f>5+3+3+9+4</f>
        <v>24</v>
      </c>
      <c r="F47" s="43">
        <f>5+8+2+8+6</f>
        <v>29</v>
      </c>
      <c r="G47" s="43">
        <f>10+8+3+2+8</f>
        <v>31</v>
      </c>
      <c r="H47" s="42">
        <f>SUM(E47:G47)</f>
        <v>84</v>
      </c>
      <c r="J47" s="14"/>
      <c r="K47" s="14"/>
    </row>
    <row r="48" spans="2:11" ht="20.25">
      <c r="B48" s="38" t="s">
        <v>34</v>
      </c>
      <c r="C48" s="41"/>
      <c r="D48" s="53"/>
      <c r="E48" s="43">
        <f>8+9+8+1+6</f>
        <v>32</v>
      </c>
      <c r="F48" s="43">
        <f>8+3+8+2+0</f>
        <v>21</v>
      </c>
      <c r="G48" s="43">
        <f>7+3+2+8+8</f>
        <v>28</v>
      </c>
      <c r="H48" s="42">
        <f>SUM(E48:G48)</f>
        <v>81</v>
      </c>
      <c r="J48" s="14"/>
      <c r="K48" s="14"/>
    </row>
    <row r="49" spans="2:11" ht="20.25">
      <c r="B49" s="30" t="s">
        <v>37</v>
      </c>
      <c r="C49" s="26"/>
      <c r="D49" s="13"/>
      <c r="E49" s="43">
        <f>5+2+1+1+4</f>
        <v>13</v>
      </c>
      <c r="F49" s="43">
        <f>5+0+7+1+10</f>
        <v>23</v>
      </c>
      <c r="G49" s="43">
        <f>0+0+4+8+2</f>
        <v>14</v>
      </c>
      <c r="H49" s="42">
        <f>SUM(E49:G49)</f>
        <v>50</v>
      </c>
      <c r="J49" s="14"/>
      <c r="K49" s="14"/>
    </row>
    <row r="50" spans="2:11" ht="20.25">
      <c r="B50" s="38" t="s">
        <v>35</v>
      </c>
      <c r="C50" s="41"/>
      <c r="D50" s="54"/>
      <c r="E50" s="43">
        <f>2+7+9+4+2</f>
        <v>24</v>
      </c>
      <c r="F50" s="43">
        <f>2+2+3+0+5</f>
        <v>12</v>
      </c>
      <c r="G50" s="43">
        <f>3+2+6+0+1</f>
        <v>12</v>
      </c>
      <c r="H50" s="42">
        <f>SUM(E50:G50)</f>
        <v>48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O85"/>
  <sheetViews>
    <sheetView tabSelected="1" zoomScale="75" zoomScaleNormal="75" workbookViewId="0" topLeftCell="A1">
      <pane ySplit="4" topLeftCell="BM22" activePane="bottomLeft" state="frozen"/>
      <selection pane="topLeft" activeCell="B1" sqref="B1"/>
      <selection pane="bottomLeft" activeCell="D41" sqref="D41"/>
    </sheetView>
  </sheetViews>
  <sheetFormatPr defaultColWidth="9.625" defaultRowHeight="12.75"/>
  <cols>
    <col min="1" max="2" width="5.75390625" style="1" customWidth="1"/>
    <col min="3" max="3" width="6.125" style="1" hidden="1" customWidth="1"/>
    <col min="4" max="4" width="30.50390625" style="1" customWidth="1"/>
    <col min="5" max="5" width="14.375" style="1" customWidth="1"/>
    <col min="6" max="35" width="3.625" style="1" hidden="1" customWidth="1"/>
    <col min="36" max="36" width="6.00390625" style="1" bestFit="1" customWidth="1"/>
    <col min="37" max="38" width="5.50390625" style="1" bestFit="1" customWidth="1"/>
    <col min="39" max="39" width="6.125" style="1" customWidth="1"/>
    <col min="40" max="40" width="7.25390625" style="1" bestFit="1" customWidth="1"/>
    <col min="41" max="41" width="10.00390625" style="1" bestFit="1" customWidth="1"/>
    <col min="42" max="16384" width="9.625" style="1" customWidth="1"/>
  </cols>
  <sheetData>
    <row r="2" spans="4:40" s="4" customFormat="1" ht="15.75">
      <c r="D2" s="4" t="s">
        <v>5</v>
      </c>
      <c r="AJ2" s="6"/>
      <c r="AK2" s="6"/>
      <c r="AL2" s="6"/>
      <c r="AM2" s="6"/>
      <c r="AN2" s="6"/>
    </row>
    <row r="4" spans="1:41" s="4" customFormat="1" ht="15.75">
      <c r="A4" s="46" t="s">
        <v>0</v>
      </c>
      <c r="B4" s="46" t="s">
        <v>70</v>
      </c>
      <c r="C4" s="46" t="s">
        <v>15</v>
      </c>
      <c r="D4" s="46" t="s">
        <v>1</v>
      </c>
      <c r="E4" s="46" t="s">
        <v>2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 t="s">
        <v>18</v>
      </c>
      <c r="AK4" s="47" t="s">
        <v>19</v>
      </c>
      <c r="AL4" s="47" t="s">
        <v>20</v>
      </c>
      <c r="AM4" s="47" t="s">
        <v>21</v>
      </c>
      <c r="AN4" s="47" t="s">
        <v>17</v>
      </c>
      <c r="AO4" s="47" t="s">
        <v>16</v>
      </c>
    </row>
    <row r="5" spans="1:41" ht="12.75">
      <c r="A5" s="48">
        <v>1</v>
      </c>
      <c r="B5" s="48">
        <v>1122</v>
      </c>
      <c r="C5" s="48"/>
      <c r="D5" s="48" t="s">
        <v>77</v>
      </c>
      <c r="E5" s="48" t="s">
        <v>34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>
        <v>235</v>
      </c>
      <c r="AA5" s="48">
        <v>204</v>
      </c>
      <c r="AB5" s="48">
        <v>201</v>
      </c>
      <c r="AC5" s="48">
        <v>170</v>
      </c>
      <c r="AD5" s="48">
        <v>177</v>
      </c>
      <c r="AE5" s="48">
        <v>206</v>
      </c>
      <c r="AF5" s="48">
        <v>200</v>
      </c>
      <c r="AG5" s="48">
        <v>187</v>
      </c>
      <c r="AH5" s="48">
        <v>200</v>
      </c>
      <c r="AI5" s="48">
        <v>186</v>
      </c>
      <c r="AJ5" s="49">
        <f aca="true" t="shared" si="0" ref="AJ5:AJ42">SUM(F5:O5)</f>
        <v>0</v>
      </c>
      <c r="AK5" s="49">
        <f aca="true" t="shared" si="1" ref="AK5:AK42">SUM(P5:Y5)</f>
        <v>0</v>
      </c>
      <c r="AL5" s="49">
        <f aca="true" t="shared" si="2" ref="AL5:AL42">SUM(Z5:AI5)</f>
        <v>1966</v>
      </c>
      <c r="AM5" s="49">
        <f aca="true" t="shared" si="3" ref="AM5:AM42">SUM(AJ5:AL5)</f>
        <v>1966</v>
      </c>
      <c r="AN5" s="49">
        <f aca="true" t="shared" si="4" ref="AN5:AN42">COUNT(F5:AI5)</f>
        <v>10</v>
      </c>
      <c r="AO5" s="50">
        <f aca="true" t="shared" si="5" ref="AO5:AO42">(AM5/AN5)</f>
        <v>196.6</v>
      </c>
    </row>
    <row r="6" spans="1:41" ht="12.75">
      <c r="A6" s="48">
        <v>2</v>
      </c>
      <c r="B6" s="48">
        <v>1395</v>
      </c>
      <c r="C6" s="48">
        <v>2963</v>
      </c>
      <c r="D6" s="48" t="s">
        <v>39</v>
      </c>
      <c r="E6" s="48" t="s">
        <v>32</v>
      </c>
      <c r="F6" s="48"/>
      <c r="G6" s="48"/>
      <c r="H6" s="48">
        <v>153</v>
      </c>
      <c r="I6" s="48">
        <v>202</v>
      </c>
      <c r="J6" s="48">
        <v>186</v>
      </c>
      <c r="K6" s="48">
        <v>201</v>
      </c>
      <c r="L6" s="48">
        <v>221</v>
      </c>
      <c r="M6" s="48">
        <v>190</v>
      </c>
      <c r="N6" s="48">
        <v>172</v>
      </c>
      <c r="O6" s="48">
        <v>179</v>
      </c>
      <c r="P6" s="48">
        <v>191</v>
      </c>
      <c r="Q6" s="48">
        <v>194</v>
      </c>
      <c r="R6" s="48">
        <v>178</v>
      </c>
      <c r="S6" s="48">
        <v>232</v>
      </c>
      <c r="T6" s="48">
        <v>162</v>
      </c>
      <c r="U6" s="48">
        <v>234</v>
      </c>
      <c r="V6" s="48">
        <v>201</v>
      </c>
      <c r="W6" s="48">
        <v>222</v>
      </c>
      <c r="X6" s="48">
        <v>163</v>
      </c>
      <c r="Y6" s="48">
        <v>191</v>
      </c>
      <c r="Z6" s="48">
        <v>158</v>
      </c>
      <c r="AA6" s="48">
        <v>193</v>
      </c>
      <c r="AB6" s="48">
        <v>200</v>
      </c>
      <c r="AC6" s="48">
        <v>203</v>
      </c>
      <c r="AD6" s="48">
        <v>178</v>
      </c>
      <c r="AE6" s="48">
        <v>206</v>
      </c>
      <c r="AF6" s="48">
        <v>182</v>
      </c>
      <c r="AG6" s="48">
        <v>225</v>
      </c>
      <c r="AH6" s="48">
        <v>180</v>
      </c>
      <c r="AI6" s="48">
        <v>182</v>
      </c>
      <c r="AJ6" s="49">
        <f t="shared" si="0"/>
        <v>1504</v>
      </c>
      <c r="AK6" s="49">
        <f t="shared" si="1"/>
        <v>1968</v>
      </c>
      <c r="AL6" s="49">
        <f t="shared" si="2"/>
        <v>1907</v>
      </c>
      <c r="AM6" s="49">
        <f t="shared" si="3"/>
        <v>5379</v>
      </c>
      <c r="AN6" s="49">
        <f t="shared" si="4"/>
        <v>28</v>
      </c>
      <c r="AO6" s="50">
        <f t="shared" si="5"/>
        <v>192.10714285714286</v>
      </c>
    </row>
    <row r="7" spans="1:41" ht="12.75">
      <c r="A7" s="48">
        <v>3</v>
      </c>
      <c r="B7" s="48">
        <v>1460</v>
      </c>
      <c r="C7" s="48">
        <v>4578</v>
      </c>
      <c r="D7" s="48" t="s">
        <v>47</v>
      </c>
      <c r="E7" s="48" t="s">
        <v>44</v>
      </c>
      <c r="F7" s="48">
        <v>166</v>
      </c>
      <c r="G7" s="48">
        <v>178</v>
      </c>
      <c r="H7" s="48">
        <v>184</v>
      </c>
      <c r="I7" s="48">
        <v>184</v>
      </c>
      <c r="J7" s="48">
        <v>195</v>
      </c>
      <c r="K7" s="48">
        <v>180</v>
      </c>
      <c r="L7" s="48">
        <v>193</v>
      </c>
      <c r="M7" s="48">
        <v>190</v>
      </c>
      <c r="N7" s="48">
        <v>170</v>
      </c>
      <c r="O7" s="48">
        <v>179</v>
      </c>
      <c r="P7" s="48">
        <v>193</v>
      </c>
      <c r="Q7" s="48">
        <v>154</v>
      </c>
      <c r="R7" s="48"/>
      <c r="S7" s="48"/>
      <c r="T7" s="48">
        <v>179</v>
      </c>
      <c r="U7" s="48">
        <v>185</v>
      </c>
      <c r="V7" s="48">
        <v>202</v>
      </c>
      <c r="W7" s="48">
        <v>195</v>
      </c>
      <c r="X7" s="48">
        <v>201</v>
      </c>
      <c r="Y7" s="48">
        <v>190</v>
      </c>
      <c r="Z7" s="48">
        <v>230</v>
      </c>
      <c r="AA7" s="48">
        <v>206</v>
      </c>
      <c r="AB7" s="48">
        <v>195</v>
      </c>
      <c r="AC7" s="48">
        <v>176</v>
      </c>
      <c r="AD7" s="48">
        <v>171</v>
      </c>
      <c r="AE7" s="48">
        <v>175</v>
      </c>
      <c r="AF7" s="48">
        <v>187</v>
      </c>
      <c r="AG7" s="48">
        <v>202</v>
      </c>
      <c r="AH7" s="48">
        <v>193</v>
      </c>
      <c r="AI7" s="48">
        <v>264</v>
      </c>
      <c r="AJ7" s="49">
        <f t="shared" si="0"/>
        <v>1819</v>
      </c>
      <c r="AK7" s="49">
        <f t="shared" si="1"/>
        <v>1499</v>
      </c>
      <c r="AL7" s="49">
        <f t="shared" si="2"/>
        <v>1999</v>
      </c>
      <c r="AM7" s="49">
        <f t="shared" si="3"/>
        <v>5317</v>
      </c>
      <c r="AN7" s="49">
        <f t="shared" si="4"/>
        <v>28</v>
      </c>
      <c r="AO7" s="50">
        <f t="shared" si="5"/>
        <v>189.89285714285714</v>
      </c>
    </row>
    <row r="8" spans="1:41" ht="12.75">
      <c r="A8" s="48">
        <v>4</v>
      </c>
      <c r="B8" s="48">
        <v>209</v>
      </c>
      <c r="C8" s="48">
        <v>18222</v>
      </c>
      <c r="D8" s="48" t="s">
        <v>76</v>
      </c>
      <c r="E8" s="48" t="s">
        <v>37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>
        <v>242</v>
      </c>
      <c r="Q8" s="48">
        <v>180</v>
      </c>
      <c r="R8" s="48">
        <v>179</v>
      </c>
      <c r="S8" s="48">
        <v>154</v>
      </c>
      <c r="T8" s="48">
        <v>199</v>
      </c>
      <c r="U8" s="48">
        <v>169</v>
      </c>
      <c r="V8" s="48">
        <v>191</v>
      </c>
      <c r="W8" s="48">
        <v>155</v>
      </c>
      <c r="X8" s="48">
        <v>233</v>
      </c>
      <c r="Y8" s="48">
        <v>170</v>
      </c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9">
        <f t="shared" si="0"/>
        <v>0</v>
      </c>
      <c r="AK8" s="49">
        <f t="shared" si="1"/>
        <v>1872</v>
      </c>
      <c r="AL8" s="49">
        <f t="shared" si="2"/>
        <v>0</v>
      </c>
      <c r="AM8" s="49">
        <f t="shared" si="3"/>
        <v>1872</v>
      </c>
      <c r="AN8" s="49">
        <f t="shared" si="4"/>
        <v>10</v>
      </c>
      <c r="AO8" s="50">
        <f t="shared" si="5"/>
        <v>187.2</v>
      </c>
    </row>
    <row r="9" spans="1:41" ht="12.75">
      <c r="A9" s="48">
        <v>5</v>
      </c>
      <c r="B9" s="48">
        <v>405</v>
      </c>
      <c r="C9" s="48">
        <v>24718</v>
      </c>
      <c r="D9" s="48" t="s">
        <v>75</v>
      </c>
      <c r="E9" s="48" t="s">
        <v>37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>
        <v>179</v>
      </c>
      <c r="Q9" s="48">
        <v>213</v>
      </c>
      <c r="R9" s="48">
        <v>165</v>
      </c>
      <c r="S9" s="48">
        <v>211</v>
      </c>
      <c r="T9" s="48">
        <v>202</v>
      </c>
      <c r="U9" s="48">
        <v>221</v>
      </c>
      <c r="V9" s="48"/>
      <c r="W9" s="48"/>
      <c r="X9" s="48">
        <v>216</v>
      </c>
      <c r="Y9" s="48">
        <v>203</v>
      </c>
      <c r="Z9" s="48">
        <v>155</v>
      </c>
      <c r="AA9" s="48">
        <v>138</v>
      </c>
      <c r="AB9" s="48">
        <v>149</v>
      </c>
      <c r="AC9" s="48">
        <v>177</v>
      </c>
      <c r="AD9" s="48">
        <v>170</v>
      </c>
      <c r="AE9" s="48">
        <v>181</v>
      </c>
      <c r="AF9" s="48">
        <v>181</v>
      </c>
      <c r="AG9" s="48">
        <v>195</v>
      </c>
      <c r="AH9" s="48">
        <v>158</v>
      </c>
      <c r="AI9" s="48">
        <v>220</v>
      </c>
      <c r="AJ9" s="49">
        <f t="shared" si="0"/>
        <v>0</v>
      </c>
      <c r="AK9" s="49">
        <f t="shared" si="1"/>
        <v>1610</v>
      </c>
      <c r="AL9" s="49">
        <f t="shared" si="2"/>
        <v>1724</v>
      </c>
      <c r="AM9" s="49">
        <f t="shared" si="3"/>
        <v>3334</v>
      </c>
      <c r="AN9" s="49">
        <f t="shared" si="4"/>
        <v>18</v>
      </c>
      <c r="AO9" s="50">
        <f t="shared" si="5"/>
        <v>185.22222222222223</v>
      </c>
    </row>
    <row r="10" spans="1:41" ht="12.75">
      <c r="A10" s="48">
        <v>6</v>
      </c>
      <c r="B10" s="48">
        <v>628</v>
      </c>
      <c r="C10" s="48">
        <v>2742</v>
      </c>
      <c r="D10" s="48" t="s">
        <v>62</v>
      </c>
      <c r="E10" s="48" t="s">
        <v>36</v>
      </c>
      <c r="F10" s="48">
        <v>157</v>
      </c>
      <c r="G10" s="48">
        <v>214</v>
      </c>
      <c r="H10" s="48">
        <v>164</v>
      </c>
      <c r="I10" s="48">
        <v>202</v>
      </c>
      <c r="J10" s="48">
        <v>205</v>
      </c>
      <c r="K10" s="48">
        <v>241</v>
      </c>
      <c r="L10" s="48">
        <v>234</v>
      </c>
      <c r="M10" s="48">
        <v>187</v>
      </c>
      <c r="N10" s="48">
        <v>191</v>
      </c>
      <c r="O10" s="48">
        <v>153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>
        <v>157</v>
      </c>
      <c r="AA10" s="48">
        <v>189</v>
      </c>
      <c r="AB10" s="48">
        <v>146</v>
      </c>
      <c r="AC10" s="48">
        <v>191</v>
      </c>
      <c r="AD10" s="48">
        <v>202</v>
      </c>
      <c r="AE10" s="48">
        <v>175</v>
      </c>
      <c r="AF10" s="48">
        <v>166</v>
      </c>
      <c r="AG10" s="48">
        <v>145</v>
      </c>
      <c r="AH10" s="48"/>
      <c r="AI10" s="48"/>
      <c r="AJ10" s="49">
        <f t="shared" si="0"/>
        <v>1948</v>
      </c>
      <c r="AK10" s="49">
        <f t="shared" si="1"/>
        <v>0</v>
      </c>
      <c r="AL10" s="49">
        <f t="shared" si="2"/>
        <v>1371</v>
      </c>
      <c r="AM10" s="49">
        <f t="shared" si="3"/>
        <v>3319</v>
      </c>
      <c r="AN10" s="49">
        <f t="shared" si="4"/>
        <v>18</v>
      </c>
      <c r="AO10" s="50">
        <f t="shared" si="5"/>
        <v>184.38888888888889</v>
      </c>
    </row>
    <row r="11" spans="1:41" ht="12.75">
      <c r="A11" s="48">
        <v>7</v>
      </c>
      <c r="B11" s="48">
        <v>623</v>
      </c>
      <c r="C11" s="48">
        <v>2746</v>
      </c>
      <c r="D11" s="48" t="s">
        <v>58</v>
      </c>
      <c r="E11" s="48" t="s">
        <v>35</v>
      </c>
      <c r="F11" s="48"/>
      <c r="G11" s="48"/>
      <c r="H11" s="48">
        <v>197</v>
      </c>
      <c r="I11" s="48">
        <v>231</v>
      </c>
      <c r="J11" s="48">
        <v>196</v>
      </c>
      <c r="K11" s="48">
        <v>154</v>
      </c>
      <c r="L11" s="48">
        <v>180</v>
      </c>
      <c r="M11" s="48">
        <v>212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>
        <v>166</v>
      </c>
      <c r="AE11" s="48">
        <v>201</v>
      </c>
      <c r="AF11" s="48">
        <v>152</v>
      </c>
      <c r="AG11" s="48">
        <v>156</v>
      </c>
      <c r="AH11" s="48">
        <v>162</v>
      </c>
      <c r="AI11" s="48">
        <v>186</v>
      </c>
      <c r="AJ11" s="49">
        <f t="shared" si="0"/>
        <v>1170</v>
      </c>
      <c r="AK11" s="49">
        <f t="shared" si="1"/>
        <v>0</v>
      </c>
      <c r="AL11" s="49">
        <f t="shared" si="2"/>
        <v>1023</v>
      </c>
      <c r="AM11" s="49">
        <f t="shared" si="3"/>
        <v>2193</v>
      </c>
      <c r="AN11" s="49">
        <f t="shared" si="4"/>
        <v>12</v>
      </c>
      <c r="AO11" s="50">
        <f t="shared" si="5"/>
        <v>182.75</v>
      </c>
    </row>
    <row r="12" spans="1:41" ht="12.75">
      <c r="A12" s="48">
        <v>8</v>
      </c>
      <c r="B12" s="48">
        <v>859</v>
      </c>
      <c r="C12" s="48">
        <v>2877</v>
      </c>
      <c r="D12" s="48" t="s">
        <v>48</v>
      </c>
      <c r="E12" s="48" t="s">
        <v>34</v>
      </c>
      <c r="F12" s="48">
        <v>193</v>
      </c>
      <c r="G12" s="48">
        <v>135</v>
      </c>
      <c r="H12" s="48">
        <v>185</v>
      </c>
      <c r="I12" s="48">
        <v>160</v>
      </c>
      <c r="J12" s="48">
        <v>202</v>
      </c>
      <c r="K12" s="48">
        <v>161</v>
      </c>
      <c r="L12" s="48"/>
      <c r="M12" s="48"/>
      <c r="N12" s="48">
        <v>205</v>
      </c>
      <c r="O12" s="48">
        <v>125</v>
      </c>
      <c r="P12" s="48">
        <v>166</v>
      </c>
      <c r="Q12" s="48">
        <v>177</v>
      </c>
      <c r="R12" s="48">
        <v>202</v>
      </c>
      <c r="S12" s="48">
        <v>220</v>
      </c>
      <c r="T12" s="48">
        <v>220</v>
      </c>
      <c r="U12" s="48">
        <v>202</v>
      </c>
      <c r="V12" s="48">
        <v>236</v>
      </c>
      <c r="W12" s="48">
        <v>165</v>
      </c>
      <c r="X12" s="48">
        <v>154</v>
      </c>
      <c r="Y12" s="48">
        <v>156</v>
      </c>
      <c r="Z12" s="48">
        <v>142</v>
      </c>
      <c r="AA12" s="48"/>
      <c r="AB12" s="48"/>
      <c r="AC12" s="48">
        <v>140</v>
      </c>
      <c r="AD12" s="48">
        <v>176</v>
      </c>
      <c r="AE12" s="48">
        <v>154</v>
      </c>
      <c r="AF12" s="48">
        <v>208</v>
      </c>
      <c r="AG12" s="48">
        <v>171</v>
      </c>
      <c r="AH12" s="48">
        <v>186</v>
      </c>
      <c r="AI12" s="48">
        <v>210</v>
      </c>
      <c r="AJ12" s="49">
        <f t="shared" si="0"/>
        <v>1366</v>
      </c>
      <c r="AK12" s="49">
        <f t="shared" si="1"/>
        <v>1898</v>
      </c>
      <c r="AL12" s="49">
        <f t="shared" si="2"/>
        <v>1387</v>
      </c>
      <c r="AM12" s="49">
        <f t="shared" si="3"/>
        <v>4651</v>
      </c>
      <c r="AN12" s="49">
        <f t="shared" si="4"/>
        <v>26</v>
      </c>
      <c r="AO12" s="50">
        <f t="shared" si="5"/>
        <v>178.8846153846154</v>
      </c>
    </row>
    <row r="13" spans="1:41" ht="12.75">
      <c r="A13" s="48">
        <v>9</v>
      </c>
      <c r="B13" s="48">
        <v>1370</v>
      </c>
      <c r="C13" s="48">
        <v>26756</v>
      </c>
      <c r="D13" s="48" t="s">
        <v>46</v>
      </c>
      <c r="E13" s="48" t="s">
        <v>44</v>
      </c>
      <c r="F13" s="48">
        <v>225</v>
      </c>
      <c r="G13" s="48">
        <v>145</v>
      </c>
      <c r="H13" s="48">
        <v>138</v>
      </c>
      <c r="I13" s="48">
        <v>153</v>
      </c>
      <c r="J13" s="48">
        <v>189</v>
      </c>
      <c r="K13" s="48">
        <v>191</v>
      </c>
      <c r="L13" s="48">
        <v>157</v>
      </c>
      <c r="M13" s="48">
        <v>139</v>
      </c>
      <c r="N13" s="48">
        <v>190</v>
      </c>
      <c r="O13" s="48">
        <v>134</v>
      </c>
      <c r="P13" s="48">
        <v>152</v>
      </c>
      <c r="Q13" s="48">
        <v>211</v>
      </c>
      <c r="R13" s="48">
        <v>199</v>
      </c>
      <c r="S13" s="48">
        <v>209</v>
      </c>
      <c r="T13" s="48">
        <v>187</v>
      </c>
      <c r="U13" s="48">
        <v>201</v>
      </c>
      <c r="V13" s="48"/>
      <c r="W13" s="48"/>
      <c r="X13" s="48">
        <v>160</v>
      </c>
      <c r="Y13" s="48">
        <v>244</v>
      </c>
      <c r="Z13" s="48">
        <v>145</v>
      </c>
      <c r="AA13" s="48">
        <v>185</v>
      </c>
      <c r="AB13" s="48"/>
      <c r="AC13" s="48"/>
      <c r="AD13" s="48">
        <v>192</v>
      </c>
      <c r="AE13" s="48">
        <v>174</v>
      </c>
      <c r="AF13" s="48">
        <v>165</v>
      </c>
      <c r="AG13" s="48">
        <v>185</v>
      </c>
      <c r="AH13" s="48">
        <v>134</v>
      </c>
      <c r="AI13" s="48">
        <v>189</v>
      </c>
      <c r="AJ13" s="49">
        <f t="shared" si="0"/>
        <v>1661</v>
      </c>
      <c r="AK13" s="49">
        <f t="shared" si="1"/>
        <v>1563</v>
      </c>
      <c r="AL13" s="49">
        <f t="shared" si="2"/>
        <v>1369</v>
      </c>
      <c r="AM13" s="49">
        <f t="shared" si="3"/>
        <v>4593</v>
      </c>
      <c r="AN13" s="49">
        <f t="shared" si="4"/>
        <v>26</v>
      </c>
      <c r="AO13" s="50">
        <f t="shared" si="5"/>
        <v>176.65384615384616</v>
      </c>
    </row>
    <row r="14" spans="1:41" ht="12.75">
      <c r="A14" s="48">
        <v>10</v>
      </c>
      <c r="B14" s="48">
        <v>1453</v>
      </c>
      <c r="C14" s="48">
        <v>19966</v>
      </c>
      <c r="D14" s="48" t="s">
        <v>59</v>
      </c>
      <c r="E14" s="48" t="s">
        <v>36</v>
      </c>
      <c r="F14" s="48">
        <v>190</v>
      </c>
      <c r="G14" s="48">
        <v>145</v>
      </c>
      <c r="H14" s="48">
        <v>213</v>
      </c>
      <c r="I14" s="48">
        <v>206</v>
      </c>
      <c r="J14" s="48"/>
      <c r="K14" s="48"/>
      <c r="L14" s="48">
        <v>211</v>
      </c>
      <c r="M14" s="48">
        <v>137</v>
      </c>
      <c r="N14" s="48">
        <v>199</v>
      </c>
      <c r="O14" s="48">
        <v>158</v>
      </c>
      <c r="P14" s="48">
        <v>143</v>
      </c>
      <c r="Q14" s="48">
        <v>193</v>
      </c>
      <c r="R14" s="48">
        <v>174</v>
      </c>
      <c r="S14" s="48">
        <v>159</v>
      </c>
      <c r="T14" s="48">
        <v>168</v>
      </c>
      <c r="U14" s="48">
        <v>161</v>
      </c>
      <c r="V14" s="48">
        <v>173</v>
      </c>
      <c r="W14" s="48">
        <v>204</v>
      </c>
      <c r="X14" s="48">
        <v>207</v>
      </c>
      <c r="Y14" s="48">
        <v>171</v>
      </c>
      <c r="Z14" s="48">
        <v>170</v>
      </c>
      <c r="AA14" s="48">
        <v>142</v>
      </c>
      <c r="AB14" s="48">
        <v>201</v>
      </c>
      <c r="AC14" s="48">
        <v>213</v>
      </c>
      <c r="AD14" s="48">
        <v>128</v>
      </c>
      <c r="AE14" s="48">
        <v>164</v>
      </c>
      <c r="AF14" s="48">
        <v>182</v>
      </c>
      <c r="AG14" s="48">
        <v>192</v>
      </c>
      <c r="AH14" s="48">
        <v>170</v>
      </c>
      <c r="AI14" s="48">
        <v>169</v>
      </c>
      <c r="AJ14" s="49">
        <f t="shared" si="0"/>
        <v>1459</v>
      </c>
      <c r="AK14" s="49">
        <f t="shared" si="1"/>
        <v>1753</v>
      </c>
      <c r="AL14" s="49">
        <f t="shared" si="2"/>
        <v>1731</v>
      </c>
      <c r="AM14" s="49">
        <f t="shared" si="3"/>
        <v>4943</v>
      </c>
      <c r="AN14" s="49">
        <f t="shared" si="4"/>
        <v>28</v>
      </c>
      <c r="AO14" s="50">
        <f t="shared" si="5"/>
        <v>176.53571428571428</v>
      </c>
    </row>
    <row r="15" spans="1:41" ht="12.75">
      <c r="A15" s="48">
        <v>11</v>
      </c>
      <c r="B15" s="48">
        <v>1391</v>
      </c>
      <c r="C15" s="48">
        <v>3801</v>
      </c>
      <c r="D15" s="48" t="s">
        <v>41</v>
      </c>
      <c r="E15" s="48" t="s">
        <v>32</v>
      </c>
      <c r="F15" s="48">
        <v>156</v>
      </c>
      <c r="G15" s="48">
        <v>162</v>
      </c>
      <c r="H15" s="48">
        <v>203</v>
      </c>
      <c r="I15" s="48">
        <v>158</v>
      </c>
      <c r="J15" s="48">
        <v>190</v>
      </c>
      <c r="K15" s="48">
        <v>141</v>
      </c>
      <c r="L15" s="48">
        <v>193</v>
      </c>
      <c r="M15" s="48">
        <v>173</v>
      </c>
      <c r="N15" s="48">
        <v>142</v>
      </c>
      <c r="O15" s="48">
        <v>134</v>
      </c>
      <c r="P15" s="48">
        <v>160</v>
      </c>
      <c r="Q15" s="48">
        <v>190</v>
      </c>
      <c r="R15" s="48">
        <v>233</v>
      </c>
      <c r="S15" s="48">
        <v>214</v>
      </c>
      <c r="T15" s="48">
        <v>191</v>
      </c>
      <c r="U15" s="48">
        <v>212</v>
      </c>
      <c r="V15" s="48">
        <v>175</v>
      </c>
      <c r="W15" s="48">
        <v>195</v>
      </c>
      <c r="X15" s="48">
        <v>182</v>
      </c>
      <c r="Y15" s="48">
        <v>191</v>
      </c>
      <c r="Z15" s="48">
        <v>191</v>
      </c>
      <c r="AA15" s="48">
        <v>160</v>
      </c>
      <c r="AB15" s="48">
        <v>163</v>
      </c>
      <c r="AC15" s="48">
        <v>188</v>
      </c>
      <c r="AD15" s="48">
        <v>203</v>
      </c>
      <c r="AE15" s="48">
        <v>159</v>
      </c>
      <c r="AF15" s="48">
        <v>153</v>
      </c>
      <c r="AG15" s="48">
        <v>198</v>
      </c>
      <c r="AH15" s="48">
        <v>146</v>
      </c>
      <c r="AI15" s="48">
        <v>128</v>
      </c>
      <c r="AJ15" s="49">
        <f t="shared" si="0"/>
        <v>1652</v>
      </c>
      <c r="AK15" s="49">
        <f t="shared" si="1"/>
        <v>1943</v>
      </c>
      <c r="AL15" s="49">
        <f t="shared" si="2"/>
        <v>1689</v>
      </c>
      <c r="AM15" s="49">
        <f t="shared" si="3"/>
        <v>5284</v>
      </c>
      <c r="AN15" s="49">
        <f t="shared" si="4"/>
        <v>30</v>
      </c>
      <c r="AO15" s="50">
        <f t="shared" si="5"/>
        <v>176.13333333333333</v>
      </c>
    </row>
    <row r="16" spans="1:41" ht="12.75">
      <c r="A16" s="48">
        <v>12</v>
      </c>
      <c r="B16" s="48">
        <v>1632</v>
      </c>
      <c r="C16" s="48">
        <v>4688</v>
      </c>
      <c r="D16" s="48" t="s">
        <v>74</v>
      </c>
      <c r="E16" s="48" t="s">
        <v>36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>
        <v>180</v>
      </c>
      <c r="Q16" s="48">
        <v>170</v>
      </c>
      <c r="R16" s="48">
        <v>139</v>
      </c>
      <c r="S16" s="48">
        <v>208</v>
      </c>
      <c r="T16" s="48">
        <v>212</v>
      </c>
      <c r="U16" s="48">
        <v>167</v>
      </c>
      <c r="V16" s="48">
        <v>148</v>
      </c>
      <c r="W16" s="48">
        <v>190</v>
      </c>
      <c r="X16" s="48">
        <v>187</v>
      </c>
      <c r="Y16" s="48">
        <v>160</v>
      </c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9">
        <f t="shared" si="0"/>
        <v>0</v>
      </c>
      <c r="AK16" s="49">
        <f t="shared" si="1"/>
        <v>1761</v>
      </c>
      <c r="AL16" s="49">
        <f t="shared" si="2"/>
        <v>0</v>
      </c>
      <c r="AM16" s="49">
        <f t="shared" si="3"/>
        <v>1761</v>
      </c>
      <c r="AN16" s="49">
        <f t="shared" si="4"/>
        <v>10</v>
      </c>
      <c r="AO16" s="50">
        <f t="shared" si="5"/>
        <v>176.1</v>
      </c>
    </row>
    <row r="17" spans="1:41" ht="12.75">
      <c r="A17" s="48">
        <v>13</v>
      </c>
      <c r="B17" s="48">
        <v>1161</v>
      </c>
      <c r="C17" s="48">
        <v>19948</v>
      </c>
      <c r="D17" s="48" t="s">
        <v>53</v>
      </c>
      <c r="E17" s="48" t="s">
        <v>34</v>
      </c>
      <c r="F17" s="48">
        <v>159</v>
      </c>
      <c r="G17" s="48">
        <v>179</v>
      </c>
      <c r="H17" s="48"/>
      <c r="I17" s="48"/>
      <c r="J17" s="48"/>
      <c r="K17" s="48"/>
      <c r="L17" s="48"/>
      <c r="M17" s="48"/>
      <c r="N17" s="48">
        <v>176</v>
      </c>
      <c r="O17" s="48">
        <v>170</v>
      </c>
      <c r="P17" s="48">
        <v>179</v>
      </c>
      <c r="Q17" s="48">
        <v>207</v>
      </c>
      <c r="R17" s="48">
        <v>171</v>
      </c>
      <c r="S17" s="48">
        <v>168</v>
      </c>
      <c r="T17" s="48">
        <v>146</v>
      </c>
      <c r="U17" s="48">
        <v>215</v>
      </c>
      <c r="V17" s="48">
        <v>174</v>
      </c>
      <c r="W17" s="48">
        <v>191</v>
      </c>
      <c r="X17" s="48">
        <v>160</v>
      </c>
      <c r="Y17" s="48">
        <v>155</v>
      </c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9">
        <f t="shared" si="0"/>
        <v>684</v>
      </c>
      <c r="AK17" s="49">
        <f t="shared" si="1"/>
        <v>1766</v>
      </c>
      <c r="AL17" s="49">
        <f t="shared" si="2"/>
        <v>0</v>
      </c>
      <c r="AM17" s="49">
        <f>SUM(AJ17:AL17)</f>
        <v>2450</v>
      </c>
      <c r="AN17" s="49">
        <f t="shared" si="4"/>
        <v>14</v>
      </c>
      <c r="AO17" s="50">
        <f t="shared" si="5"/>
        <v>175</v>
      </c>
    </row>
    <row r="18" spans="1:41" ht="12.75">
      <c r="A18" s="48">
        <v>14</v>
      </c>
      <c r="B18" s="48">
        <v>2021</v>
      </c>
      <c r="C18" s="48">
        <v>26792</v>
      </c>
      <c r="D18" s="48" t="s">
        <v>56</v>
      </c>
      <c r="E18" s="48" t="s">
        <v>35</v>
      </c>
      <c r="F18" s="48">
        <v>165</v>
      </c>
      <c r="G18" s="48">
        <v>185</v>
      </c>
      <c r="H18" s="48">
        <v>167</v>
      </c>
      <c r="I18" s="48">
        <v>137</v>
      </c>
      <c r="J18" s="48">
        <v>181</v>
      </c>
      <c r="K18" s="48">
        <v>169</v>
      </c>
      <c r="L18" s="48">
        <v>158</v>
      </c>
      <c r="M18" s="48">
        <v>162</v>
      </c>
      <c r="N18" s="48">
        <v>193</v>
      </c>
      <c r="O18" s="48">
        <v>147</v>
      </c>
      <c r="P18" s="48">
        <v>165</v>
      </c>
      <c r="Q18" s="48">
        <v>204</v>
      </c>
      <c r="R18" s="48">
        <v>197</v>
      </c>
      <c r="S18" s="48">
        <v>158</v>
      </c>
      <c r="T18" s="48">
        <v>187</v>
      </c>
      <c r="U18" s="48">
        <v>152</v>
      </c>
      <c r="V18" s="48">
        <v>143</v>
      </c>
      <c r="W18" s="48">
        <v>183</v>
      </c>
      <c r="X18" s="48">
        <v>189</v>
      </c>
      <c r="Y18" s="48">
        <v>169</v>
      </c>
      <c r="Z18" s="48">
        <v>214</v>
      </c>
      <c r="AA18" s="48">
        <v>179</v>
      </c>
      <c r="AB18" s="48">
        <v>199</v>
      </c>
      <c r="AC18" s="48">
        <v>140</v>
      </c>
      <c r="AD18" s="48">
        <v>173</v>
      </c>
      <c r="AE18" s="48">
        <v>207</v>
      </c>
      <c r="AF18" s="48">
        <v>182</v>
      </c>
      <c r="AG18" s="48">
        <v>162</v>
      </c>
      <c r="AH18" s="48">
        <v>193</v>
      </c>
      <c r="AI18" s="48">
        <v>181</v>
      </c>
      <c r="AJ18" s="49">
        <f t="shared" si="0"/>
        <v>1664</v>
      </c>
      <c r="AK18" s="49">
        <f t="shared" si="1"/>
        <v>1747</v>
      </c>
      <c r="AL18" s="49">
        <f t="shared" si="2"/>
        <v>1830</v>
      </c>
      <c r="AM18" s="49">
        <f t="shared" si="3"/>
        <v>5241</v>
      </c>
      <c r="AN18" s="49">
        <f t="shared" si="4"/>
        <v>30</v>
      </c>
      <c r="AO18" s="50">
        <f t="shared" si="5"/>
        <v>174.7</v>
      </c>
    </row>
    <row r="19" spans="1:41" ht="12.75">
      <c r="A19" s="48">
        <v>15</v>
      </c>
      <c r="B19" s="48">
        <v>1461</v>
      </c>
      <c r="C19" s="48">
        <v>4579</v>
      </c>
      <c r="D19" s="48" t="s">
        <v>43</v>
      </c>
      <c r="E19" s="48" t="s">
        <v>44</v>
      </c>
      <c r="F19" s="48">
        <v>148</v>
      </c>
      <c r="G19" s="48">
        <v>256</v>
      </c>
      <c r="H19" s="48">
        <v>145</v>
      </c>
      <c r="I19" s="48">
        <v>156</v>
      </c>
      <c r="J19" s="48">
        <v>162</v>
      </c>
      <c r="K19" s="48">
        <v>192</v>
      </c>
      <c r="L19" s="48">
        <v>199</v>
      </c>
      <c r="M19" s="48">
        <v>178</v>
      </c>
      <c r="N19" s="48">
        <v>178</v>
      </c>
      <c r="O19" s="48">
        <v>179</v>
      </c>
      <c r="P19" s="48">
        <v>162</v>
      </c>
      <c r="Q19" s="48">
        <v>191</v>
      </c>
      <c r="R19" s="48">
        <v>160</v>
      </c>
      <c r="S19" s="48">
        <v>182</v>
      </c>
      <c r="T19" s="48">
        <v>183</v>
      </c>
      <c r="U19" s="48">
        <v>131</v>
      </c>
      <c r="V19" s="48">
        <v>158</v>
      </c>
      <c r="W19" s="48">
        <v>142</v>
      </c>
      <c r="X19" s="48"/>
      <c r="Y19" s="48"/>
      <c r="Z19" s="48">
        <v>145</v>
      </c>
      <c r="AA19" s="48">
        <v>198</v>
      </c>
      <c r="AB19" s="48">
        <v>177</v>
      </c>
      <c r="AC19" s="48">
        <v>187</v>
      </c>
      <c r="AD19" s="48"/>
      <c r="AE19" s="48"/>
      <c r="AF19" s="48">
        <v>136</v>
      </c>
      <c r="AG19" s="48">
        <v>169</v>
      </c>
      <c r="AH19" s="48">
        <v>196</v>
      </c>
      <c r="AI19" s="48">
        <v>192</v>
      </c>
      <c r="AJ19" s="49">
        <f t="shared" si="0"/>
        <v>1793</v>
      </c>
      <c r="AK19" s="49">
        <f t="shared" si="1"/>
        <v>1309</v>
      </c>
      <c r="AL19" s="49">
        <f t="shared" si="2"/>
        <v>1400</v>
      </c>
      <c r="AM19" s="49">
        <f t="shared" si="3"/>
        <v>4502</v>
      </c>
      <c r="AN19" s="49">
        <f t="shared" si="4"/>
        <v>26</v>
      </c>
      <c r="AO19" s="50">
        <f t="shared" si="5"/>
        <v>173.15384615384616</v>
      </c>
    </row>
    <row r="20" spans="1:41" ht="12.75">
      <c r="A20" s="48">
        <v>16</v>
      </c>
      <c r="B20" s="48">
        <v>1854</v>
      </c>
      <c r="C20" s="48">
        <v>29293</v>
      </c>
      <c r="D20" s="48" t="s">
        <v>64</v>
      </c>
      <c r="E20" s="48" t="s">
        <v>36</v>
      </c>
      <c r="F20" s="48">
        <v>159</v>
      </c>
      <c r="G20" s="48">
        <v>133</v>
      </c>
      <c r="H20" s="48">
        <v>165</v>
      </c>
      <c r="I20" s="48">
        <v>160</v>
      </c>
      <c r="J20" s="48"/>
      <c r="K20" s="48"/>
      <c r="L20" s="48">
        <v>178</v>
      </c>
      <c r="M20" s="48">
        <v>119</v>
      </c>
      <c r="N20" s="48"/>
      <c r="O20" s="48"/>
      <c r="P20" s="48">
        <v>184</v>
      </c>
      <c r="Q20" s="48">
        <v>182</v>
      </c>
      <c r="R20" s="48">
        <v>170</v>
      </c>
      <c r="S20" s="48">
        <v>199</v>
      </c>
      <c r="T20" s="48">
        <v>161</v>
      </c>
      <c r="U20" s="48">
        <v>188</v>
      </c>
      <c r="V20" s="48">
        <v>188</v>
      </c>
      <c r="W20" s="48">
        <v>243</v>
      </c>
      <c r="X20" s="48">
        <v>139</v>
      </c>
      <c r="Y20" s="48">
        <v>180</v>
      </c>
      <c r="Z20" s="48">
        <v>186</v>
      </c>
      <c r="AA20" s="48">
        <v>170</v>
      </c>
      <c r="AB20" s="48">
        <v>179</v>
      </c>
      <c r="AC20" s="48">
        <v>167</v>
      </c>
      <c r="AD20" s="48">
        <v>144</v>
      </c>
      <c r="AE20" s="48">
        <v>164</v>
      </c>
      <c r="AF20" s="48">
        <v>183</v>
      </c>
      <c r="AG20" s="48">
        <v>193</v>
      </c>
      <c r="AH20" s="48">
        <v>165</v>
      </c>
      <c r="AI20" s="48">
        <v>165</v>
      </c>
      <c r="AJ20" s="49">
        <f t="shared" si="0"/>
        <v>914</v>
      </c>
      <c r="AK20" s="49">
        <f t="shared" si="1"/>
        <v>1834</v>
      </c>
      <c r="AL20" s="49">
        <f t="shared" si="2"/>
        <v>1716</v>
      </c>
      <c r="AM20" s="49">
        <f t="shared" si="3"/>
        <v>4464</v>
      </c>
      <c r="AN20" s="49">
        <f t="shared" si="4"/>
        <v>26</v>
      </c>
      <c r="AO20" s="50">
        <f t="shared" si="5"/>
        <v>171.69230769230768</v>
      </c>
    </row>
    <row r="21" spans="1:41" ht="12.75">
      <c r="A21" s="48">
        <v>17</v>
      </c>
      <c r="B21" s="48">
        <v>1849</v>
      </c>
      <c r="C21" s="48">
        <v>15173</v>
      </c>
      <c r="D21" s="48" t="s">
        <v>45</v>
      </c>
      <c r="E21" s="48" t="s">
        <v>44</v>
      </c>
      <c r="F21" s="48">
        <v>153</v>
      </c>
      <c r="G21" s="48">
        <v>214</v>
      </c>
      <c r="H21" s="48">
        <v>145</v>
      </c>
      <c r="I21" s="48">
        <v>145</v>
      </c>
      <c r="J21" s="48">
        <v>184</v>
      </c>
      <c r="K21" s="48">
        <v>148</v>
      </c>
      <c r="L21" s="48">
        <v>216</v>
      </c>
      <c r="M21" s="48">
        <v>139</v>
      </c>
      <c r="N21" s="48">
        <v>159</v>
      </c>
      <c r="O21" s="48">
        <v>163</v>
      </c>
      <c r="P21" s="48"/>
      <c r="Q21" s="48"/>
      <c r="R21" s="48">
        <v>181</v>
      </c>
      <c r="S21" s="48">
        <v>170</v>
      </c>
      <c r="T21" s="48">
        <v>238</v>
      </c>
      <c r="U21" s="48">
        <v>180</v>
      </c>
      <c r="V21" s="48">
        <v>121</v>
      </c>
      <c r="W21" s="48">
        <v>161</v>
      </c>
      <c r="X21" s="48">
        <v>173</v>
      </c>
      <c r="Y21" s="48">
        <v>157</v>
      </c>
      <c r="Z21" s="48">
        <v>203</v>
      </c>
      <c r="AA21" s="48">
        <v>234</v>
      </c>
      <c r="AB21" s="48">
        <v>162</v>
      </c>
      <c r="AC21" s="48">
        <v>174</v>
      </c>
      <c r="AD21" s="48">
        <v>160</v>
      </c>
      <c r="AE21" s="48">
        <v>157</v>
      </c>
      <c r="AF21" s="48"/>
      <c r="AG21" s="48"/>
      <c r="AH21" s="48">
        <v>182</v>
      </c>
      <c r="AI21" s="48">
        <v>141</v>
      </c>
      <c r="AJ21" s="49">
        <f t="shared" si="0"/>
        <v>1666</v>
      </c>
      <c r="AK21" s="49">
        <f t="shared" si="1"/>
        <v>1381</v>
      </c>
      <c r="AL21" s="49">
        <f t="shared" si="2"/>
        <v>1413</v>
      </c>
      <c r="AM21" s="49">
        <f t="shared" si="3"/>
        <v>4460</v>
      </c>
      <c r="AN21" s="49">
        <f t="shared" si="4"/>
        <v>26</v>
      </c>
      <c r="AO21" s="50">
        <f t="shared" si="5"/>
        <v>171.53846153846155</v>
      </c>
    </row>
    <row r="22" spans="1:41" ht="12.75">
      <c r="A22" s="48">
        <v>18</v>
      </c>
      <c r="B22" s="48">
        <v>1393</v>
      </c>
      <c r="C22" s="48">
        <v>2985</v>
      </c>
      <c r="D22" s="48" t="s">
        <v>40</v>
      </c>
      <c r="E22" s="48" t="s">
        <v>32</v>
      </c>
      <c r="F22" s="48">
        <v>139</v>
      </c>
      <c r="G22" s="48">
        <v>182</v>
      </c>
      <c r="H22" s="48">
        <v>105</v>
      </c>
      <c r="I22" s="48">
        <v>179</v>
      </c>
      <c r="J22" s="48">
        <v>129</v>
      </c>
      <c r="K22" s="48">
        <v>137</v>
      </c>
      <c r="L22" s="48">
        <v>129</v>
      </c>
      <c r="M22" s="48">
        <v>150</v>
      </c>
      <c r="N22" s="48">
        <v>124</v>
      </c>
      <c r="O22" s="48">
        <v>173</v>
      </c>
      <c r="P22" s="48">
        <v>196</v>
      </c>
      <c r="Q22" s="48">
        <v>213</v>
      </c>
      <c r="R22" s="48">
        <v>167</v>
      </c>
      <c r="S22" s="48">
        <v>200</v>
      </c>
      <c r="T22" s="48">
        <v>190</v>
      </c>
      <c r="U22" s="48">
        <v>170</v>
      </c>
      <c r="V22" s="48">
        <v>174</v>
      </c>
      <c r="W22" s="48">
        <v>226</v>
      </c>
      <c r="X22" s="48">
        <v>149</v>
      </c>
      <c r="Y22" s="48">
        <v>170</v>
      </c>
      <c r="Z22" s="48">
        <v>174</v>
      </c>
      <c r="AA22" s="48">
        <v>158</v>
      </c>
      <c r="AB22" s="48">
        <v>162</v>
      </c>
      <c r="AC22" s="48">
        <v>201</v>
      </c>
      <c r="AD22" s="48">
        <v>210</v>
      </c>
      <c r="AE22" s="48">
        <v>179</v>
      </c>
      <c r="AF22" s="48">
        <v>189</v>
      </c>
      <c r="AG22" s="48">
        <v>191</v>
      </c>
      <c r="AH22" s="48">
        <v>161</v>
      </c>
      <c r="AI22" s="48">
        <v>216</v>
      </c>
      <c r="AJ22" s="49">
        <f t="shared" si="0"/>
        <v>1447</v>
      </c>
      <c r="AK22" s="49">
        <f t="shared" si="1"/>
        <v>1855</v>
      </c>
      <c r="AL22" s="49">
        <f t="shared" si="2"/>
        <v>1841</v>
      </c>
      <c r="AM22" s="49">
        <f t="shared" si="3"/>
        <v>5143</v>
      </c>
      <c r="AN22" s="49">
        <f t="shared" si="4"/>
        <v>30</v>
      </c>
      <c r="AO22" s="50">
        <f t="shared" si="5"/>
        <v>171.43333333333334</v>
      </c>
    </row>
    <row r="23" spans="1:41" ht="12.75">
      <c r="A23" s="48">
        <v>19</v>
      </c>
      <c r="B23" s="48">
        <v>408</v>
      </c>
      <c r="C23" s="48">
        <v>24708</v>
      </c>
      <c r="D23" s="48" t="s">
        <v>60</v>
      </c>
      <c r="E23" s="48" t="s">
        <v>36</v>
      </c>
      <c r="F23" s="48">
        <v>176</v>
      </c>
      <c r="G23" s="48">
        <v>168</v>
      </c>
      <c r="H23" s="48">
        <v>176</v>
      </c>
      <c r="I23" s="48">
        <v>176</v>
      </c>
      <c r="J23" s="48">
        <v>159</v>
      </c>
      <c r="K23" s="48">
        <v>169</v>
      </c>
      <c r="L23" s="48"/>
      <c r="M23" s="48"/>
      <c r="N23" s="48">
        <v>145</v>
      </c>
      <c r="O23" s="48">
        <v>163</v>
      </c>
      <c r="P23" s="48">
        <v>180</v>
      </c>
      <c r="Q23" s="48">
        <v>185</v>
      </c>
      <c r="R23" s="48">
        <v>224</v>
      </c>
      <c r="S23" s="48">
        <v>112</v>
      </c>
      <c r="T23" s="48">
        <v>168</v>
      </c>
      <c r="U23" s="48">
        <v>189</v>
      </c>
      <c r="V23" s="48">
        <v>162</v>
      </c>
      <c r="W23" s="48">
        <v>205</v>
      </c>
      <c r="X23" s="48">
        <v>158</v>
      </c>
      <c r="Y23" s="48">
        <v>164</v>
      </c>
      <c r="Z23" s="48">
        <v>165</v>
      </c>
      <c r="AA23" s="48">
        <v>156</v>
      </c>
      <c r="AB23" s="48">
        <v>167</v>
      </c>
      <c r="AC23" s="48">
        <v>193</v>
      </c>
      <c r="AD23" s="48">
        <v>182</v>
      </c>
      <c r="AE23" s="48">
        <v>170</v>
      </c>
      <c r="AF23" s="48">
        <v>179</v>
      </c>
      <c r="AG23" s="48">
        <v>172</v>
      </c>
      <c r="AH23" s="48">
        <v>170</v>
      </c>
      <c r="AI23" s="48">
        <v>165</v>
      </c>
      <c r="AJ23" s="49">
        <f t="shared" si="0"/>
        <v>1332</v>
      </c>
      <c r="AK23" s="49">
        <f t="shared" si="1"/>
        <v>1747</v>
      </c>
      <c r="AL23" s="49">
        <f t="shared" si="2"/>
        <v>1719</v>
      </c>
      <c r="AM23" s="49">
        <f t="shared" si="3"/>
        <v>4798</v>
      </c>
      <c r="AN23" s="49">
        <f t="shared" si="4"/>
        <v>28</v>
      </c>
      <c r="AO23" s="50">
        <f t="shared" si="5"/>
        <v>171.35714285714286</v>
      </c>
    </row>
    <row r="24" spans="1:41" ht="12.75">
      <c r="A24" s="48">
        <v>20</v>
      </c>
      <c r="B24" s="48">
        <v>1451</v>
      </c>
      <c r="C24" s="48">
        <v>29223</v>
      </c>
      <c r="D24" s="48" t="s">
        <v>73</v>
      </c>
      <c r="E24" s="48" t="s">
        <v>35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>
        <v>167</v>
      </c>
      <c r="Q24" s="48">
        <v>160</v>
      </c>
      <c r="R24" s="48">
        <v>134</v>
      </c>
      <c r="S24" s="48">
        <v>178</v>
      </c>
      <c r="T24" s="48">
        <v>147</v>
      </c>
      <c r="U24" s="48">
        <v>155</v>
      </c>
      <c r="V24" s="48">
        <v>198</v>
      </c>
      <c r="W24" s="48">
        <v>171</v>
      </c>
      <c r="X24" s="48">
        <v>170</v>
      </c>
      <c r="Y24" s="48">
        <v>191</v>
      </c>
      <c r="Z24" s="48">
        <v>161</v>
      </c>
      <c r="AA24" s="48">
        <v>167</v>
      </c>
      <c r="AB24" s="48">
        <v>178</v>
      </c>
      <c r="AC24" s="48">
        <v>172</v>
      </c>
      <c r="AD24" s="48"/>
      <c r="AE24" s="48"/>
      <c r="AF24" s="48">
        <v>152</v>
      </c>
      <c r="AG24" s="48">
        <v>225</v>
      </c>
      <c r="AH24" s="48">
        <v>168</v>
      </c>
      <c r="AI24" s="48">
        <v>190</v>
      </c>
      <c r="AJ24" s="49">
        <f t="shared" si="0"/>
        <v>0</v>
      </c>
      <c r="AK24" s="49">
        <f t="shared" si="1"/>
        <v>1671</v>
      </c>
      <c r="AL24" s="49">
        <f t="shared" si="2"/>
        <v>1413</v>
      </c>
      <c r="AM24" s="49">
        <f t="shared" si="3"/>
        <v>3084</v>
      </c>
      <c r="AN24" s="49">
        <f t="shared" si="4"/>
        <v>18</v>
      </c>
      <c r="AO24" s="50">
        <f t="shared" si="5"/>
        <v>171.33333333333334</v>
      </c>
    </row>
    <row r="25" spans="1:41" ht="12.75">
      <c r="A25" s="48">
        <v>21</v>
      </c>
      <c r="B25" s="48">
        <v>1757</v>
      </c>
      <c r="C25" s="48">
        <v>4709</v>
      </c>
      <c r="D25" s="48" t="s">
        <v>52</v>
      </c>
      <c r="E25" s="48" t="s">
        <v>34</v>
      </c>
      <c r="F25" s="48"/>
      <c r="G25" s="48"/>
      <c r="H25" s="48">
        <v>134</v>
      </c>
      <c r="I25" s="48">
        <v>147</v>
      </c>
      <c r="J25" s="48">
        <v>203</v>
      </c>
      <c r="K25" s="48">
        <v>184</v>
      </c>
      <c r="L25" s="48">
        <v>163</v>
      </c>
      <c r="M25" s="48">
        <v>171</v>
      </c>
      <c r="N25" s="48">
        <v>210</v>
      </c>
      <c r="O25" s="48">
        <v>172</v>
      </c>
      <c r="P25" s="48"/>
      <c r="Q25" s="48"/>
      <c r="R25" s="48">
        <v>158</v>
      </c>
      <c r="S25" s="48">
        <v>164</v>
      </c>
      <c r="T25" s="48">
        <v>192</v>
      </c>
      <c r="U25" s="48">
        <v>159</v>
      </c>
      <c r="V25" s="48">
        <v>151</v>
      </c>
      <c r="W25" s="48">
        <v>207</v>
      </c>
      <c r="X25" s="48">
        <v>169</v>
      </c>
      <c r="Y25" s="48">
        <v>164</v>
      </c>
      <c r="Z25" s="48"/>
      <c r="AA25" s="48">
        <v>171</v>
      </c>
      <c r="AB25" s="48">
        <v>166</v>
      </c>
      <c r="AC25" s="48">
        <v>178</v>
      </c>
      <c r="AD25" s="48"/>
      <c r="AE25" s="48"/>
      <c r="AF25" s="48"/>
      <c r="AG25" s="48">
        <v>166</v>
      </c>
      <c r="AH25" s="48">
        <v>168</v>
      </c>
      <c r="AI25" s="48">
        <v>135</v>
      </c>
      <c r="AJ25" s="49">
        <f>SUM(F25:O25)</f>
        <v>1384</v>
      </c>
      <c r="AK25" s="49">
        <f>SUM(P25:Y25)</f>
        <v>1364</v>
      </c>
      <c r="AL25" s="49">
        <f>SUM(Z25:AI25)</f>
        <v>984</v>
      </c>
      <c r="AM25" s="49">
        <f t="shared" si="3"/>
        <v>3732</v>
      </c>
      <c r="AN25" s="49">
        <f>COUNT(F25:AI25)</f>
        <v>22</v>
      </c>
      <c r="AO25" s="50">
        <f>(AM25/AN25)</f>
        <v>169.63636363636363</v>
      </c>
    </row>
    <row r="26" spans="1:41" ht="12.75">
      <c r="A26" s="48">
        <v>22</v>
      </c>
      <c r="B26" s="48">
        <v>2002</v>
      </c>
      <c r="C26" s="48">
        <v>26796</v>
      </c>
      <c r="D26" s="51" t="s">
        <v>57</v>
      </c>
      <c r="E26" s="51" t="s">
        <v>35</v>
      </c>
      <c r="F26" s="51">
        <v>157</v>
      </c>
      <c r="G26" s="51">
        <v>155</v>
      </c>
      <c r="H26" s="51">
        <v>165</v>
      </c>
      <c r="I26" s="51">
        <v>190</v>
      </c>
      <c r="J26" s="51">
        <v>218</v>
      </c>
      <c r="K26" s="51">
        <v>189</v>
      </c>
      <c r="L26" s="51">
        <v>138</v>
      </c>
      <c r="M26" s="51">
        <v>175</v>
      </c>
      <c r="N26" s="51">
        <v>176</v>
      </c>
      <c r="O26" s="51">
        <v>125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49">
        <f t="shared" si="0"/>
        <v>1688</v>
      </c>
      <c r="AK26" s="49">
        <f t="shared" si="1"/>
        <v>0</v>
      </c>
      <c r="AL26" s="49">
        <f t="shared" si="2"/>
        <v>0</v>
      </c>
      <c r="AM26" s="49">
        <f t="shared" si="3"/>
        <v>1688</v>
      </c>
      <c r="AN26" s="49">
        <f t="shared" si="4"/>
        <v>10</v>
      </c>
      <c r="AO26" s="50">
        <f t="shared" si="5"/>
        <v>168.8</v>
      </c>
    </row>
    <row r="27" spans="1:41" ht="12.75">
      <c r="A27" s="48">
        <v>23</v>
      </c>
      <c r="B27" s="48">
        <v>550</v>
      </c>
      <c r="C27" s="48">
        <v>3771</v>
      </c>
      <c r="D27" s="48" t="s">
        <v>50</v>
      </c>
      <c r="E27" s="48" t="s">
        <v>34</v>
      </c>
      <c r="F27" s="48">
        <v>173</v>
      </c>
      <c r="G27" s="48">
        <v>181</v>
      </c>
      <c r="H27" s="48">
        <v>161</v>
      </c>
      <c r="I27" s="48">
        <v>162</v>
      </c>
      <c r="J27" s="48"/>
      <c r="K27" s="48"/>
      <c r="L27" s="48">
        <v>165</v>
      </c>
      <c r="M27" s="48">
        <v>157</v>
      </c>
      <c r="N27" s="48"/>
      <c r="O27" s="48"/>
      <c r="P27" s="48">
        <v>172</v>
      </c>
      <c r="Q27" s="48">
        <v>192</v>
      </c>
      <c r="R27" s="48">
        <v>146</v>
      </c>
      <c r="S27" s="48">
        <v>173</v>
      </c>
      <c r="T27" s="48"/>
      <c r="U27" s="48"/>
      <c r="V27" s="48"/>
      <c r="W27" s="48"/>
      <c r="X27" s="48">
        <v>174</v>
      </c>
      <c r="Y27" s="48">
        <v>149</v>
      </c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9">
        <f t="shared" si="0"/>
        <v>999</v>
      </c>
      <c r="AK27" s="49">
        <f t="shared" si="1"/>
        <v>1006</v>
      </c>
      <c r="AL27" s="49">
        <f t="shared" si="2"/>
        <v>0</v>
      </c>
      <c r="AM27" s="49">
        <f t="shared" si="3"/>
        <v>2005</v>
      </c>
      <c r="AN27" s="49">
        <f t="shared" si="4"/>
        <v>12</v>
      </c>
      <c r="AO27" s="50">
        <f t="shared" si="5"/>
        <v>167.08333333333334</v>
      </c>
    </row>
    <row r="28" spans="1:41" ht="12.75">
      <c r="A28" s="48">
        <v>24</v>
      </c>
      <c r="B28" s="48">
        <v>840</v>
      </c>
      <c r="C28" s="48">
        <v>15705</v>
      </c>
      <c r="D28" s="48" t="s">
        <v>49</v>
      </c>
      <c r="E28" s="48" t="s">
        <v>34</v>
      </c>
      <c r="F28" s="48">
        <v>162</v>
      </c>
      <c r="G28" s="48">
        <v>150</v>
      </c>
      <c r="H28" s="48"/>
      <c r="I28" s="48"/>
      <c r="J28" s="48">
        <v>158</v>
      </c>
      <c r="K28" s="48">
        <v>148</v>
      </c>
      <c r="L28" s="48">
        <v>140</v>
      </c>
      <c r="M28" s="48">
        <v>134</v>
      </c>
      <c r="N28" s="48"/>
      <c r="O28" s="48"/>
      <c r="P28" s="48">
        <v>145</v>
      </c>
      <c r="Q28" s="48">
        <v>138</v>
      </c>
      <c r="R28" s="48"/>
      <c r="S28" s="48"/>
      <c r="T28" s="48">
        <v>192</v>
      </c>
      <c r="U28" s="48">
        <v>192</v>
      </c>
      <c r="V28" s="48">
        <v>146</v>
      </c>
      <c r="W28" s="48">
        <v>175</v>
      </c>
      <c r="X28" s="48"/>
      <c r="Y28" s="48"/>
      <c r="Z28" s="48">
        <v>166</v>
      </c>
      <c r="AA28" s="48">
        <v>195</v>
      </c>
      <c r="AB28" s="48">
        <v>146</v>
      </c>
      <c r="AC28" s="48">
        <v>189</v>
      </c>
      <c r="AD28" s="48">
        <v>156</v>
      </c>
      <c r="AE28" s="48">
        <v>174</v>
      </c>
      <c r="AF28" s="48">
        <v>224</v>
      </c>
      <c r="AG28" s="48">
        <v>200</v>
      </c>
      <c r="AH28" s="48">
        <v>160</v>
      </c>
      <c r="AI28" s="48">
        <v>180</v>
      </c>
      <c r="AJ28" s="49">
        <f t="shared" si="0"/>
        <v>892</v>
      </c>
      <c r="AK28" s="49">
        <f t="shared" si="1"/>
        <v>988</v>
      </c>
      <c r="AL28" s="49">
        <f t="shared" si="2"/>
        <v>1790</v>
      </c>
      <c r="AM28" s="49">
        <f t="shared" si="3"/>
        <v>3670</v>
      </c>
      <c r="AN28" s="49">
        <f t="shared" si="4"/>
        <v>22</v>
      </c>
      <c r="AO28" s="50">
        <f t="shared" si="5"/>
        <v>166.8181818181818</v>
      </c>
    </row>
    <row r="29" spans="1:41" ht="12.75">
      <c r="A29" s="48">
        <v>25</v>
      </c>
      <c r="B29" s="48">
        <v>1347</v>
      </c>
      <c r="C29" s="48">
        <v>18211</v>
      </c>
      <c r="D29" s="48" t="s">
        <v>71</v>
      </c>
      <c r="E29" s="48" t="s">
        <v>44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>
        <v>199</v>
      </c>
      <c r="Q29" s="48">
        <v>170</v>
      </c>
      <c r="R29" s="48">
        <v>177</v>
      </c>
      <c r="S29" s="48">
        <v>138</v>
      </c>
      <c r="T29" s="48"/>
      <c r="U29" s="48"/>
      <c r="V29" s="48">
        <v>179</v>
      </c>
      <c r="W29" s="48">
        <v>156</v>
      </c>
      <c r="X29" s="48">
        <v>162</v>
      </c>
      <c r="Y29" s="48">
        <v>136</v>
      </c>
      <c r="Z29" s="48"/>
      <c r="AA29" s="48"/>
      <c r="AB29" s="48">
        <v>186</v>
      </c>
      <c r="AC29" s="48">
        <v>159</v>
      </c>
      <c r="AD29" s="48">
        <v>150</v>
      </c>
      <c r="AE29" s="48">
        <v>181</v>
      </c>
      <c r="AF29" s="48">
        <v>151</v>
      </c>
      <c r="AG29" s="48">
        <v>133</v>
      </c>
      <c r="AH29" s="48"/>
      <c r="AI29" s="48"/>
      <c r="AJ29" s="49">
        <f t="shared" si="0"/>
        <v>0</v>
      </c>
      <c r="AK29" s="49">
        <f t="shared" si="1"/>
        <v>1317</v>
      </c>
      <c r="AL29" s="49">
        <f t="shared" si="2"/>
        <v>960</v>
      </c>
      <c r="AM29" s="49">
        <f t="shared" si="3"/>
        <v>2277</v>
      </c>
      <c r="AN29" s="49">
        <f t="shared" si="4"/>
        <v>14</v>
      </c>
      <c r="AO29" s="50">
        <f t="shared" si="5"/>
        <v>162.64285714285714</v>
      </c>
    </row>
    <row r="30" spans="1:41" ht="12.75">
      <c r="A30" s="48">
        <v>26</v>
      </c>
      <c r="B30" s="48">
        <v>1622</v>
      </c>
      <c r="C30" s="48">
        <v>4641</v>
      </c>
      <c r="D30" s="48" t="s">
        <v>61</v>
      </c>
      <c r="E30" s="48" t="s">
        <v>36</v>
      </c>
      <c r="F30" s="48"/>
      <c r="G30" s="48"/>
      <c r="H30" s="48"/>
      <c r="I30" s="48"/>
      <c r="J30" s="48">
        <v>147</v>
      </c>
      <c r="K30" s="48">
        <v>177</v>
      </c>
      <c r="L30" s="48"/>
      <c r="M30" s="48"/>
      <c r="N30" s="48">
        <v>129</v>
      </c>
      <c r="O30" s="48">
        <v>149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>
        <v>214</v>
      </c>
      <c r="AI30" s="48">
        <v>158</v>
      </c>
      <c r="AJ30" s="49">
        <f t="shared" si="0"/>
        <v>602</v>
      </c>
      <c r="AK30" s="49">
        <f t="shared" si="1"/>
        <v>0</v>
      </c>
      <c r="AL30" s="49">
        <f t="shared" si="2"/>
        <v>372</v>
      </c>
      <c r="AM30" s="49">
        <f t="shared" si="3"/>
        <v>974</v>
      </c>
      <c r="AN30" s="49">
        <f t="shared" si="4"/>
        <v>6</v>
      </c>
      <c r="AO30" s="50">
        <f t="shared" si="5"/>
        <v>162.33333333333334</v>
      </c>
    </row>
    <row r="31" spans="1:41" ht="12.75">
      <c r="A31" s="48">
        <v>27</v>
      </c>
      <c r="B31" s="48">
        <v>1156</v>
      </c>
      <c r="C31" s="48">
        <v>15903</v>
      </c>
      <c r="D31" s="48" t="s">
        <v>65</v>
      </c>
      <c r="E31" s="48" t="s">
        <v>37</v>
      </c>
      <c r="F31" s="48">
        <v>131</v>
      </c>
      <c r="G31" s="48">
        <v>158</v>
      </c>
      <c r="H31" s="48">
        <v>191</v>
      </c>
      <c r="I31" s="48">
        <v>186</v>
      </c>
      <c r="J31" s="48">
        <v>135</v>
      </c>
      <c r="K31" s="48">
        <v>169</v>
      </c>
      <c r="L31" s="48">
        <v>154</v>
      </c>
      <c r="M31" s="48">
        <v>213</v>
      </c>
      <c r="N31" s="48">
        <v>189</v>
      </c>
      <c r="O31" s="48">
        <v>182</v>
      </c>
      <c r="P31" s="48">
        <v>181</v>
      </c>
      <c r="Q31" s="48">
        <v>152</v>
      </c>
      <c r="R31" s="48">
        <v>125</v>
      </c>
      <c r="S31" s="48">
        <v>175</v>
      </c>
      <c r="T31" s="48">
        <v>135</v>
      </c>
      <c r="U31" s="48">
        <v>148</v>
      </c>
      <c r="V31" s="48">
        <v>123</v>
      </c>
      <c r="W31" s="48">
        <v>182</v>
      </c>
      <c r="X31" s="48">
        <v>179</v>
      </c>
      <c r="Y31" s="48">
        <v>153</v>
      </c>
      <c r="Z31" s="48">
        <v>165</v>
      </c>
      <c r="AA31" s="48">
        <v>149</v>
      </c>
      <c r="AB31" s="48">
        <v>138</v>
      </c>
      <c r="AC31" s="48">
        <v>137</v>
      </c>
      <c r="AD31" s="48">
        <v>162</v>
      </c>
      <c r="AE31" s="48">
        <v>176</v>
      </c>
      <c r="AF31" s="48">
        <v>188</v>
      </c>
      <c r="AG31" s="48">
        <v>176</v>
      </c>
      <c r="AH31" s="48">
        <v>168</v>
      </c>
      <c r="AI31" s="48">
        <v>139</v>
      </c>
      <c r="AJ31" s="49">
        <f t="shared" si="0"/>
        <v>1708</v>
      </c>
      <c r="AK31" s="49">
        <f t="shared" si="1"/>
        <v>1553</v>
      </c>
      <c r="AL31" s="49">
        <f t="shared" si="2"/>
        <v>1598</v>
      </c>
      <c r="AM31" s="49">
        <f t="shared" si="3"/>
        <v>4859</v>
      </c>
      <c r="AN31" s="49">
        <f t="shared" si="4"/>
        <v>30</v>
      </c>
      <c r="AO31" s="50">
        <f t="shared" si="5"/>
        <v>161.96666666666667</v>
      </c>
    </row>
    <row r="32" spans="1:41" ht="12.75">
      <c r="A32" s="48">
        <v>28</v>
      </c>
      <c r="B32" s="48">
        <v>1084</v>
      </c>
      <c r="C32" s="48">
        <v>21467</v>
      </c>
      <c r="D32" s="48" t="s">
        <v>54</v>
      </c>
      <c r="E32" s="48" t="s">
        <v>35</v>
      </c>
      <c r="F32" s="48">
        <v>180</v>
      </c>
      <c r="G32" s="48">
        <v>137</v>
      </c>
      <c r="H32" s="48">
        <v>199</v>
      </c>
      <c r="I32" s="48">
        <v>219</v>
      </c>
      <c r="J32" s="48">
        <v>171</v>
      </c>
      <c r="K32" s="48">
        <v>156</v>
      </c>
      <c r="L32" s="48"/>
      <c r="M32" s="48"/>
      <c r="N32" s="48">
        <v>122</v>
      </c>
      <c r="O32" s="48">
        <v>175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>
        <v>178</v>
      </c>
      <c r="AA32" s="48">
        <v>133</v>
      </c>
      <c r="AB32" s="48">
        <v>195</v>
      </c>
      <c r="AC32" s="48">
        <v>128</v>
      </c>
      <c r="AD32" s="48">
        <v>158</v>
      </c>
      <c r="AE32" s="48">
        <v>155</v>
      </c>
      <c r="AF32" s="48"/>
      <c r="AG32" s="48"/>
      <c r="AH32" s="48">
        <v>99</v>
      </c>
      <c r="AI32" s="48"/>
      <c r="AJ32" s="49">
        <f t="shared" si="0"/>
        <v>1359</v>
      </c>
      <c r="AK32" s="49">
        <f t="shared" si="1"/>
        <v>0</v>
      </c>
      <c r="AL32" s="49">
        <f t="shared" si="2"/>
        <v>1046</v>
      </c>
      <c r="AM32" s="49">
        <f t="shared" si="3"/>
        <v>2405</v>
      </c>
      <c r="AN32" s="49">
        <f t="shared" si="4"/>
        <v>15</v>
      </c>
      <c r="AO32" s="50">
        <f t="shared" si="5"/>
        <v>160.33333333333334</v>
      </c>
    </row>
    <row r="33" spans="1:41" ht="12.75">
      <c r="A33" s="48">
        <v>29</v>
      </c>
      <c r="B33" s="48">
        <v>1073</v>
      </c>
      <c r="C33" s="48">
        <v>19827</v>
      </c>
      <c r="D33" s="48" t="s">
        <v>51</v>
      </c>
      <c r="E33" s="48" t="s">
        <v>34</v>
      </c>
      <c r="F33" s="48"/>
      <c r="G33" s="48"/>
      <c r="H33" s="48">
        <v>197</v>
      </c>
      <c r="I33" s="48">
        <v>179</v>
      </c>
      <c r="J33" s="48">
        <v>146</v>
      </c>
      <c r="K33" s="48">
        <v>164</v>
      </c>
      <c r="L33" s="48">
        <v>155</v>
      </c>
      <c r="M33" s="48">
        <v>141</v>
      </c>
      <c r="N33" s="48">
        <v>169</v>
      </c>
      <c r="O33" s="48">
        <v>149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>
        <v>166</v>
      </c>
      <c r="AA33" s="48">
        <v>190</v>
      </c>
      <c r="AB33" s="48">
        <v>126</v>
      </c>
      <c r="AC33" s="48"/>
      <c r="AD33" s="48">
        <v>153</v>
      </c>
      <c r="AE33" s="48">
        <v>136</v>
      </c>
      <c r="AF33" s="48">
        <v>140</v>
      </c>
      <c r="AG33" s="48"/>
      <c r="AH33" s="48"/>
      <c r="AI33" s="48"/>
      <c r="AJ33" s="49">
        <f t="shared" si="0"/>
        <v>1300</v>
      </c>
      <c r="AK33" s="49">
        <f t="shared" si="1"/>
        <v>0</v>
      </c>
      <c r="AL33" s="49">
        <f t="shared" si="2"/>
        <v>911</v>
      </c>
      <c r="AM33" s="49">
        <f t="shared" si="3"/>
        <v>2211</v>
      </c>
      <c r="AN33" s="49">
        <f t="shared" si="4"/>
        <v>14</v>
      </c>
      <c r="AO33" s="50">
        <f t="shared" si="5"/>
        <v>157.92857142857142</v>
      </c>
    </row>
    <row r="34" spans="1:41" ht="12.75">
      <c r="A34" s="48">
        <v>30</v>
      </c>
      <c r="B34" s="48">
        <v>1441</v>
      </c>
      <c r="C34" s="48">
        <v>2957</v>
      </c>
      <c r="D34" s="48" t="s">
        <v>38</v>
      </c>
      <c r="E34" s="48" t="s">
        <v>32</v>
      </c>
      <c r="F34" s="48">
        <v>162</v>
      </c>
      <c r="G34" s="48">
        <v>158</v>
      </c>
      <c r="H34" s="48">
        <v>141</v>
      </c>
      <c r="I34" s="48">
        <v>144</v>
      </c>
      <c r="J34" s="48">
        <v>136</v>
      </c>
      <c r="K34" s="48">
        <v>141</v>
      </c>
      <c r="L34" s="48">
        <v>164</v>
      </c>
      <c r="M34" s="48">
        <v>156</v>
      </c>
      <c r="N34" s="48">
        <v>168</v>
      </c>
      <c r="O34" s="48">
        <v>172</v>
      </c>
      <c r="P34" s="48">
        <v>172</v>
      </c>
      <c r="Q34" s="48">
        <v>162</v>
      </c>
      <c r="R34" s="48">
        <v>184</v>
      </c>
      <c r="S34" s="48">
        <v>158</v>
      </c>
      <c r="T34" s="48">
        <v>130</v>
      </c>
      <c r="U34" s="48">
        <v>158</v>
      </c>
      <c r="V34" s="48">
        <v>150</v>
      </c>
      <c r="W34" s="48">
        <v>156</v>
      </c>
      <c r="X34" s="48">
        <v>163</v>
      </c>
      <c r="Y34" s="48">
        <v>178</v>
      </c>
      <c r="Z34" s="48">
        <v>184</v>
      </c>
      <c r="AA34" s="48">
        <v>137</v>
      </c>
      <c r="AB34" s="48">
        <v>172</v>
      </c>
      <c r="AC34" s="48">
        <v>163</v>
      </c>
      <c r="AD34" s="48">
        <v>178</v>
      </c>
      <c r="AE34" s="48">
        <v>130</v>
      </c>
      <c r="AF34" s="48">
        <v>150</v>
      </c>
      <c r="AG34" s="48">
        <v>165</v>
      </c>
      <c r="AH34" s="48">
        <v>160</v>
      </c>
      <c r="AI34" s="48">
        <v>138</v>
      </c>
      <c r="AJ34" s="49">
        <f t="shared" si="0"/>
        <v>1542</v>
      </c>
      <c r="AK34" s="49">
        <f t="shared" si="1"/>
        <v>1611</v>
      </c>
      <c r="AL34" s="49">
        <f t="shared" si="2"/>
        <v>1577</v>
      </c>
      <c r="AM34" s="49">
        <f t="shared" si="3"/>
        <v>4730</v>
      </c>
      <c r="AN34" s="49">
        <f t="shared" si="4"/>
        <v>30</v>
      </c>
      <c r="AO34" s="50">
        <f t="shared" si="5"/>
        <v>157.66666666666666</v>
      </c>
    </row>
    <row r="35" spans="1:41" ht="12.75">
      <c r="A35" s="48">
        <v>31</v>
      </c>
      <c r="B35" s="48">
        <v>521</v>
      </c>
      <c r="C35" s="48">
        <v>29545</v>
      </c>
      <c r="D35" s="48" t="s">
        <v>55</v>
      </c>
      <c r="E35" s="48" t="s">
        <v>35</v>
      </c>
      <c r="F35" s="48"/>
      <c r="G35" s="48"/>
      <c r="H35" s="48"/>
      <c r="I35" s="48"/>
      <c r="J35" s="48"/>
      <c r="K35" s="48"/>
      <c r="L35" s="48">
        <v>126</v>
      </c>
      <c r="M35" s="48">
        <v>157</v>
      </c>
      <c r="N35" s="48">
        <v>131</v>
      </c>
      <c r="O35" s="48">
        <v>164</v>
      </c>
      <c r="P35" s="48">
        <v>185</v>
      </c>
      <c r="Q35" s="48">
        <v>157</v>
      </c>
      <c r="R35" s="48">
        <v>145</v>
      </c>
      <c r="S35" s="48">
        <v>160</v>
      </c>
      <c r="T35" s="48">
        <v>191</v>
      </c>
      <c r="U35" s="48">
        <v>177</v>
      </c>
      <c r="V35" s="48">
        <v>142</v>
      </c>
      <c r="W35" s="48">
        <v>172</v>
      </c>
      <c r="X35" s="48">
        <v>150</v>
      </c>
      <c r="Y35" s="48">
        <v>146</v>
      </c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9">
        <f t="shared" si="0"/>
        <v>578</v>
      </c>
      <c r="AK35" s="49">
        <f t="shared" si="1"/>
        <v>1625</v>
      </c>
      <c r="AL35" s="49">
        <f t="shared" si="2"/>
        <v>0</v>
      </c>
      <c r="AM35" s="49">
        <f t="shared" si="3"/>
        <v>2203</v>
      </c>
      <c r="AN35" s="49">
        <f t="shared" si="4"/>
        <v>14</v>
      </c>
      <c r="AO35" s="50">
        <f t="shared" si="5"/>
        <v>157.35714285714286</v>
      </c>
    </row>
    <row r="36" spans="1:41" ht="12.75">
      <c r="A36" s="48">
        <v>32</v>
      </c>
      <c r="B36" s="48">
        <v>515</v>
      </c>
      <c r="C36" s="48"/>
      <c r="D36" s="48" t="s">
        <v>78</v>
      </c>
      <c r="E36" s="48" t="s">
        <v>35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>
        <v>148</v>
      </c>
      <c r="AA36" s="48">
        <v>133</v>
      </c>
      <c r="AB36" s="48">
        <v>161</v>
      </c>
      <c r="AC36" s="48">
        <v>145</v>
      </c>
      <c r="AD36" s="48"/>
      <c r="AE36" s="48"/>
      <c r="AF36" s="48"/>
      <c r="AG36" s="48">
        <v>170</v>
      </c>
      <c r="AH36" s="48"/>
      <c r="AI36" s="48">
        <v>159</v>
      </c>
      <c r="AJ36" s="49">
        <f t="shared" si="0"/>
        <v>0</v>
      </c>
      <c r="AK36" s="49">
        <f t="shared" si="1"/>
        <v>0</v>
      </c>
      <c r="AL36" s="49">
        <f t="shared" si="2"/>
        <v>916</v>
      </c>
      <c r="AM36" s="49">
        <f t="shared" si="3"/>
        <v>916</v>
      </c>
      <c r="AN36" s="49">
        <f t="shared" si="4"/>
        <v>6</v>
      </c>
      <c r="AO36" s="50">
        <f t="shared" si="5"/>
        <v>152.66666666666666</v>
      </c>
    </row>
    <row r="37" spans="1:41" ht="12.75">
      <c r="A37" s="48">
        <v>33</v>
      </c>
      <c r="B37" s="48">
        <v>1857</v>
      </c>
      <c r="C37" s="48">
        <v>9596</v>
      </c>
      <c r="D37" s="48" t="s">
        <v>68</v>
      </c>
      <c r="E37" s="48" t="s">
        <v>37</v>
      </c>
      <c r="F37" s="48">
        <v>209</v>
      </c>
      <c r="G37" s="48">
        <v>155</v>
      </c>
      <c r="H37" s="48">
        <v>132</v>
      </c>
      <c r="I37" s="48">
        <v>161</v>
      </c>
      <c r="J37" s="48">
        <v>130</v>
      </c>
      <c r="K37" s="48">
        <v>144</v>
      </c>
      <c r="L37" s="48">
        <v>145</v>
      </c>
      <c r="M37" s="48"/>
      <c r="N37" s="48">
        <v>126</v>
      </c>
      <c r="O37" s="48">
        <v>171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9">
        <f t="shared" si="0"/>
        <v>1373</v>
      </c>
      <c r="AK37" s="49">
        <f t="shared" si="1"/>
        <v>0</v>
      </c>
      <c r="AL37" s="49">
        <f t="shared" si="2"/>
        <v>0</v>
      </c>
      <c r="AM37" s="49">
        <f t="shared" si="3"/>
        <v>1373</v>
      </c>
      <c r="AN37" s="49">
        <f t="shared" si="4"/>
        <v>9</v>
      </c>
      <c r="AO37" s="50">
        <f t="shared" si="5"/>
        <v>152.55555555555554</v>
      </c>
    </row>
    <row r="38" spans="1:41" ht="12.75">
      <c r="A38" s="48">
        <v>34</v>
      </c>
      <c r="B38" s="48">
        <v>1732</v>
      </c>
      <c r="C38" s="48">
        <v>4710</v>
      </c>
      <c r="D38" s="48" t="s">
        <v>67</v>
      </c>
      <c r="E38" s="48" t="s">
        <v>37</v>
      </c>
      <c r="F38" s="48">
        <v>172</v>
      </c>
      <c r="G38" s="48">
        <v>107</v>
      </c>
      <c r="H38" s="48"/>
      <c r="I38" s="48"/>
      <c r="J38" s="48"/>
      <c r="K38" s="48">
        <v>141</v>
      </c>
      <c r="L38" s="48">
        <v>161</v>
      </c>
      <c r="M38" s="48">
        <v>178</v>
      </c>
      <c r="N38" s="48">
        <v>143</v>
      </c>
      <c r="O38" s="48">
        <v>144</v>
      </c>
      <c r="P38" s="48">
        <v>136</v>
      </c>
      <c r="Q38" s="48">
        <v>169</v>
      </c>
      <c r="R38" s="48">
        <v>114</v>
      </c>
      <c r="S38" s="48"/>
      <c r="T38" s="48"/>
      <c r="U38" s="48"/>
      <c r="V38" s="48">
        <v>135</v>
      </c>
      <c r="W38" s="48">
        <v>152</v>
      </c>
      <c r="X38" s="48">
        <v>180</v>
      </c>
      <c r="Y38" s="48">
        <v>163</v>
      </c>
      <c r="Z38" s="48">
        <v>139</v>
      </c>
      <c r="AA38" s="48">
        <v>146</v>
      </c>
      <c r="AB38" s="48">
        <v>155</v>
      </c>
      <c r="AC38" s="48">
        <v>134</v>
      </c>
      <c r="AD38" s="48">
        <v>170</v>
      </c>
      <c r="AE38" s="48">
        <v>128</v>
      </c>
      <c r="AF38" s="48">
        <v>178</v>
      </c>
      <c r="AG38" s="48">
        <v>186</v>
      </c>
      <c r="AH38" s="48">
        <v>166</v>
      </c>
      <c r="AI38" s="48">
        <v>147</v>
      </c>
      <c r="AJ38" s="49">
        <f t="shared" si="0"/>
        <v>1046</v>
      </c>
      <c r="AK38" s="49">
        <f t="shared" si="1"/>
        <v>1049</v>
      </c>
      <c r="AL38" s="49">
        <f t="shared" si="2"/>
        <v>1549</v>
      </c>
      <c r="AM38" s="49">
        <f t="shared" si="3"/>
        <v>3644</v>
      </c>
      <c r="AN38" s="49">
        <f t="shared" si="4"/>
        <v>24</v>
      </c>
      <c r="AO38" s="50">
        <f t="shared" si="5"/>
        <v>151.83333333333334</v>
      </c>
    </row>
    <row r="39" spans="1:41" ht="12.75">
      <c r="A39" s="48">
        <v>35</v>
      </c>
      <c r="B39" s="48">
        <v>2047</v>
      </c>
      <c r="C39" s="48">
        <v>28616</v>
      </c>
      <c r="D39" s="48" t="s">
        <v>63</v>
      </c>
      <c r="E39" s="48" t="s">
        <v>36</v>
      </c>
      <c r="F39" s="48"/>
      <c r="G39" s="48"/>
      <c r="H39" s="48"/>
      <c r="I39" s="48"/>
      <c r="J39" s="48">
        <v>134</v>
      </c>
      <c r="K39" s="48">
        <v>155</v>
      </c>
      <c r="L39" s="48">
        <v>145</v>
      </c>
      <c r="M39" s="48">
        <v>171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9">
        <f t="shared" si="0"/>
        <v>605</v>
      </c>
      <c r="AK39" s="49">
        <f t="shared" si="1"/>
        <v>0</v>
      </c>
      <c r="AL39" s="49">
        <f t="shared" si="2"/>
        <v>0</v>
      </c>
      <c r="AM39" s="49">
        <f t="shared" si="3"/>
        <v>605</v>
      </c>
      <c r="AN39" s="49">
        <f t="shared" si="4"/>
        <v>4</v>
      </c>
      <c r="AO39" s="50">
        <f t="shared" si="5"/>
        <v>151.25</v>
      </c>
    </row>
    <row r="40" spans="1:41" ht="12.75">
      <c r="A40" s="48">
        <v>36</v>
      </c>
      <c r="B40" s="48">
        <v>1968</v>
      </c>
      <c r="C40" s="48"/>
      <c r="D40" s="48" t="s">
        <v>66</v>
      </c>
      <c r="E40" s="48" t="s">
        <v>37</v>
      </c>
      <c r="F40" s="48">
        <v>104</v>
      </c>
      <c r="G40" s="48">
        <v>187</v>
      </c>
      <c r="H40" s="48">
        <v>157</v>
      </c>
      <c r="I40" s="48">
        <v>151</v>
      </c>
      <c r="J40" s="48">
        <v>146</v>
      </c>
      <c r="K40" s="48">
        <v>125</v>
      </c>
      <c r="L40" s="48">
        <v>137</v>
      </c>
      <c r="M40" s="48">
        <v>135</v>
      </c>
      <c r="N40" s="48">
        <v>209</v>
      </c>
      <c r="O40" s="48">
        <v>152</v>
      </c>
      <c r="P40" s="48"/>
      <c r="Q40" s="48"/>
      <c r="R40" s="48"/>
      <c r="S40" s="48">
        <v>125</v>
      </c>
      <c r="T40" s="48">
        <v>152</v>
      </c>
      <c r="U40" s="48">
        <v>154</v>
      </c>
      <c r="V40" s="48">
        <v>160</v>
      </c>
      <c r="W40" s="48">
        <v>138</v>
      </c>
      <c r="X40" s="48"/>
      <c r="Y40" s="48"/>
      <c r="Z40" s="48">
        <v>132</v>
      </c>
      <c r="AA40" s="48">
        <v>149</v>
      </c>
      <c r="AB40" s="48">
        <v>116</v>
      </c>
      <c r="AC40" s="48">
        <v>117</v>
      </c>
      <c r="AD40" s="48">
        <v>138</v>
      </c>
      <c r="AE40" s="48">
        <v>132</v>
      </c>
      <c r="AF40" s="48">
        <v>153</v>
      </c>
      <c r="AG40" s="48">
        <v>151</v>
      </c>
      <c r="AH40" s="48">
        <v>130</v>
      </c>
      <c r="AI40" s="48">
        <v>132</v>
      </c>
      <c r="AJ40" s="49">
        <f t="shared" si="0"/>
        <v>1503</v>
      </c>
      <c r="AK40" s="49">
        <f t="shared" si="1"/>
        <v>729</v>
      </c>
      <c r="AL40" s="49">
        <f t="shared" si="2"/>
        <v>1350</v>
      </c>
      <c r="AM40" s="49">
        <f t="shared" si="3"/>
        <v>3582</v>
      </c>
      <c r="AN40" s="49">
        <f t="shared" si="4"/>
        <v>25</v>
      </c>
      <c r="AO40" s="50">
        <f t="shared" si="5"/>
        <v>143.28</v>
      </c>
    </row>
    <row r="41" spans="1:41" ht="12.75">
      <c r="A41" s="48">
        <v>37</v>
      </c>
      <c r="B41" s="48">
        <v>2195</v>
      </c>
      <c r="C41" s="48"/>
      <c r="D41" s="51" t="s">
        <v>72</v>
      </c>
      <c r="E41" s="51" t="s">
        <v>35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>
        <v>126</v>
      </c>
      <c r="Q41" s="51">
        <v>98</v>
      </c>
      <c r="R41" s="51">
        <v>148</v>
      </c>
      <c r="S41" s="51">
        <v>134</v>
      </c>
      <c r="T41" s="51">
        <v>164</v>
      </c>
      <c r="U41" s="51">
        <v>147</v>
      </c>
      <c r="V41" s="51">
        <v>122</v>
      </c>
      <c r="W41" s="51">
        <v>122</v>
      </c>
      <c r="X41" s="51">
        <v>102</v>
      </c>
      <c r="Y41" s="51">
        <v>182</v>
      </c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49">
        <f t="shared" si="0"/>
        <v>0</v>
      </c>
      <c r="AK41" s="49">
        <f t="shared" si="1"/>
        <v>1345</v>
      </c>
      <c r="AL41" s="49">
        <f t="shared" si="2"/>
        <v>0</v>
      </c>
      <c r="AM41" s="49">
        <f t="shared" si="3"/>
        <v>1345</v>
      </c>
      <c r="AN41" s="49">
        <f t="shared" si="4"/>
        <v>10</v>
      </c>
      <c r="AO41" s="50">
        <f t="shared" si="5"/>
        <v>134.5</v>
      </c>
    </row>
    <row r="42" spans="1:41" ht="12.75">
      <c r="A42" s="48">
        <v>38</v>
      </c>
      <c r="B42" s="48">
        <v>2020</v>
      </c>
      <c r="C42" s="48"/>
      <c r="D42" s="48" t="s">
        <v>79</v>
      </c>
      <c r="E42" s="48" t="s">
        <v>35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>
        <v>149</v>
      </c>
      <c r="AE42" s="48">
        <v>108</v>
      </c>
      <c r="AF42" s="48">
        <v>129</v>
      </c>
      <c r="AG42" s="48"/>
      <c r="AH42" s="48"/>
      <c r="AI42" s="48"/>
      <c r="AJ42" s="49">
        <f t="shared" si="0"/>
        <v>0</v>
      </c>
      <c r="AK42" s="49">
        <f t="shared" si="1"/>
        <v>0</v>
      </c>
      <c r="AL42" s="49">
        <f t="shared" si="2"/>
        <v>386</v>
      </c>
      <c r="AM42" s="49">
        <f t="shared" si="3"/>
        <v>386</v>
      </c>
      <c r="AN42" s="49">
        <f t="shared" si="4"/>
        <v>3</v>
      </c>
      <c r="AO42" s="50">
        <f t="shared" si="5"/>
        <v>128.66666666666666</v>
      </c>
    </row>
    <row r="43" spans="1:41" ht="12.75">
      <c r="A43" s="48">
        <v>39</v>
      </c>
      <c r="B43" s="48">
        <v>1857</v>
      </c>
      <c r="C43" s="48">
        <v>9601</v>
      </c>
      <c r="D43" s="48" t="s">
        <v>69</v>
      </c>
      <c r="E43" s="48" t="s">
        <v>37</v>
      </c>
      <c r="F43" s="48"/>
      <c r="G43" s="48"/>
      <c r="H43" s="48">
        <v>101</v>
      </c>
      <c r="I43" s="48">
        <v>136</v>
      </c>
      <c r="J43" s="48">
        <v>106</v>
      </c>
      <c r="K43" s="48"/>
      <c r="L43" s="48"/>
      <c r="M43" s="48">
        <v>115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9">
        <f>SUM(F43:O43)</f>
        <v>458</v>
      </c>
      <c r="AK43" s="49">
        <f>SUM(P43:Y43)</f>
        <v>0</v>
      </c>
      <c r="AL43" s="49">
        <f>SUM(Z43:AI43)</f>
        <v>0</v>
      </c>
      <c r="AM43" s="49">
        <f>SUM(AJ43:AL43)</f>
        <v>458</v>
      </c>
      <c r="AN43" s="49">
        <f>COUNT(F43:AI43)</f>
        <v>4</v>
      </c>
      <c r="AO43" s="50">
        <f>(AM43/AN43)</f>
        <v>114.5</v>
      </c>
    </row>
    <row r="44" spans="1:41" ht="12.75">
      <c r="A44" s="48">
        <v>40</v>
      </c>
      <c r="B44" s="48">
        <v>2001</v>
      </c>
      <c r="C44" s="48"/>
      <c r="D44" s="48" t="s">
        <v>42</v>
      </c>
      <c r="E44" s="48" t="s">
        <v>32</v>
      </c>
      <c r="F44" s="48">
        <v>75</v>
      </c>
      <c r="G44" s="48">
        <v>121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9">
        <f>SUM(F44:O44)</f>
        <v>196</v>
      </c>
      <c r="AK44" s="49">
        <f>SUM(P44:Y44)</f>
        <v>0</v>
      </c>
      <c r="AL44" s="49">
        <f>SUM(Z44:AI44)</f>
        <v>0</v>
      </c>
      <c r="AM44" s="49">
        <f>SUM(AJ44:AL44)</f>
        <v>196</v>
      </c>
      <c r="AN44" s="49">
        <f>COUNT(F44:AI44)</f>
        <v>2</v>
      </c>
      <c r="AO44" s="50">
        <f>(AM44/AN44)</f>
        <v>98</v>
      </c>
    </row>
    <row r="45" spans="36:41" ht="12.75">
      <c r="AJ45" s="2"/>
      <c r="AK45" s="2"/>
      <c r="AL45" s="2"/>
      <c r="AM45" s="2"/>
      <c r="AN45" s="2"/>
      <c r="AO45" s="3"/>
    </row>
    <row r="46" spans="36:41" ht="12.75">
      <c r="AJ46" s="2"/>
      <c r="AK46" s="2"/>
      <c r="AL46" s="2"/>
      <c r="AM46" s="2"/>
      <c r="AN46" s="2"/>
      <c r="AO46" s="3"/>
    </row>
    <row r="47" spans="36:41" ht="12.75">
      <c r="AJ47" s="2"/>
      <c r="AK47" s="2"/>
      <c r="AL47" s="2"/>
      <c r="AM47" s="2"/>
      <c r="AN47" s="2"/>
      <c r="AO47" s="3"/>
    </row>
    <row r="48" spans="36:41" ht="12.75">
      <c r="AJ48" s="2"/>
      <c r="AK48" s="2"/>
      <c r="AL48" s="2"/>
      <c r="AM48" s="2"/>
      <c r="AN48" s="2"/>
      <c r="AO48" s="3"/>
    </row>
    <row r="49" spans="36:41" ht="12.75">
      <c r="AJ49" s="2"/>
      <c r="AK49" s="2"/>
      <c r="AL49" s="2"/>
      <c r="AM49" s="2"/>
      <c r="AN49" s="2"/>
      <c r="AO49" s="3"/>
    </row>
    <row r="50" spans="36:41" ht="12.75">
      <c r="AJ50" s="2"/>
      <c r="AK50" s="2"/>
      <c r="AL50" s="2"/>
      <c r="AM50" s="2"/>
      <c r="AN50" s="2"/>
      <c r="AO50" s="3"/>
    </row>
    <row r="51" spans="36:41" ht="12.75">
      <c r="AJ51" s="2"/>
      <c r="AK51" s="2"/>
      <c r="AL51" s="2"/>
      <c r="AM51" s="2"/>
      <c r="AN51" s="2"/>
      <c r="AO51" s="3"/>
    </row>
    <row r="52" spans="36:41" ht="12.75">
      <c r="AJ52" s="2"/>
      <c r="AK52" s="2"/>
      <c r="AL52" s="2"/>
      <c r="AM52" s="2"/>
      <c r="AN52" s="2"/>
      <c r="AO52" s="3"/>
    </row>
    <row r="53" spans="36:41" ht="12.75">
      <c r="AJ53" s="2"/>
      <c r="AK53" s="2"/>
      <c r="AL53" s="2"/>
      <c r="AM53" s="2"/>
      <c r="AN53" s="2"/>
      <c r="AO53" s="3"/>
    </row>
    <row r="54" spans="36:41" ht="12.75">
      <c r="AJ54" s="2"/>
      <c r="AK54" s="2"/>
      <c r="AL54" s="2"/>
      <c r="AM54" s="2"/>
      <c r="AN54" s="2"/>
      <c r="AO54" s="3"/>
    </row>
    <row r="55" spans="36:41" ht="12.75">
      <c r="AJ55" s="2"/>
      <c r="AK55" s="2"/>
      <c r="AL55" s="2"/>
      <c r="AM55" s="2"/>
      <c r="AN55" s="2"/>
      <c r="AO55" s="3"/>
    </row>
    <row r="56" spans="36:41" ht="12.75">
      <c r="AJ56" s="2"/>
      <c r="AK56" s="2"/>
      <c r="AL56" s="2"/>
      <c r="AM56" s="2"/>
      <c r="AN56" s="2"/>
      <c r="AO56" s="3"/>
    </row>
    <row r="57" spans="36:41" ht="12.75">
      <c r="AJ57" s="2"/>
      <c r="AK57" s="2"/>
      <c r="AL57" s="2"/>
      <c r="AM57" s="2"/>
      <c r="AN57" s="2"/>
      <c r="AO57" s="3"/>
    </row>
    <row r="58" spans="36:41" ht="12.75">
      <c r="AJ58" s="2"/>
      <c r="AK58" s="2"/>
      <c r="AL58" s="2"/>
      <c r="AM58" s="2"/>
      <c r="AN58" s="2"/>
      <c r="AO58" s="3"/>
    </row>
    <row r="59" spans="36:41" ht="12.75">
      <c r="AJ59" s="2"/>
      <c r="AK59" s="2"/>
      <c r="AL59" s="2"/>
      <c r="AM59" s="2"/>
      <c r="AN59" s="2"/>
      <c r="AO59" s="3"/>
    </row>
    <row r="60" spans="36:41" ht="12.75">
      <c r="AJ60" s="2"/>
      <c r="AK60" s="2"/>
      <c r="AL60" s="2"/>
      <c r="AM60" s="2"/>
      <c r="AN60" s="2"/>
      <c r="AO60" s="3"/>
    </row>
    <row r="61" spans="36:41" ht="12.75">
      <c r="AJ61" s="2"/>
      <c r="AK61" s="2"/>
      <c r="AL61" s="2"/>
      <c r="AM61" s="2"/>
      <c r="AN61" s="2"/>
      <c r="AO61" s="3"/>
    </row>
    <row r="62" spans="36:41" ht="12.75">
      <c r="AJ62" s="2"/>
      <c r="AK62" s="2"/>
      <c r="AL62" s="2"/>
      <c r="AM62" s="2"/>
      <c r="AN62" s="2"/>
      <c r="AO62" s="3"/>
    </row>
    <row r="63" spans="36:41" ht="12.75">
      <c r="AJ63" s="2"/>
      <c r="AK63" s="2"/>
      <c r="AL63" s="2"/>
      <c r="AM63" s="2"/>
      <c r="AN63" s="2"/>
      <c r="AO63" s="3"/>
    </row>
    <row r="64" spans="36:41" ht="12.75">
      <c r="AJ64" s="2"/>
      <c r="AK64" s="2"/>
      <c r="AL64" s="2"/>
      <c r="AM64" s="2"/>
      <c r="AN64" s="2"/>
      <c r="AO64" s="3"/>
    </row>
    <row r="65" spans="36:41" ht="12.75">
      <c r="AJ65" s="2"/>
      <c r="AK65" s="2"/>
      <c r="AL65" s="2"/>
      <c r="AM65" s="2"/>
      <c r="AN65" s="2"/>
      <c r="AO65" s="3"/>
    </row>
    <row r="66" spans="36:41" ht="12.75">
      <c r="AJ66" s="2"/>
      <c r="AK66" s="2"/>
      <c r="AL66" s="2"/>
      <c r="AM66" s="2"/>
      <c r="AN66" s="2"/>
      <c r="AO66" s="3"/>
    </row>
    <row r="67" spans="36:41" ht="12.75">
      <c r="AJ67" s="2"/>
      <c r="AK67" s="2"/>
      <c r="AL67" s="2"/>
      <c r="AM67" s="2"/>
      <c r="AN67" s="2"/>
      <c r="AO67" s="3"/>
    </row>
    <row r="68" spans="36:41" ht="12.75">
      <c r="AJ68" s="2"/>
      <c r="AK68" s="2"/>
      <c r="AL68" s="2"/>
      <c r="AM68" s="2"/>
      <c r="AN68" s="2"/>
      <c r="AO68" s="3"/>
    </row>
    <row r="69" spans="36:41" ht="12.75">
      <c r="AJ69" s="2"/>
      <c r="AK69" s="2"/>
      <c r="AL69" s="2"/>
      <c r="AM69" s="2"/>
      <c r="AN69" s="2"/>
      <c r="AO69" s="3"/>
    </row>
    <row r="70" spans="36:41" ht="12.75">
      <c r="AJ70" s="2"/>
      <c r="AK70" s="2"/>
      <c r="AL70" s="2"/>
      <c r="AM70" s="2"/>
      <c r="AN70" s="2"/>
      <c r="AO70" s="3"/>
    </row>
    <row r="71" spans="1:41" ht="12.75">
      <c r="A71" s="7"/>
      <c r="B71" s="7"/>
      <c r="C71" s="7"/>
      <c r="AJ71" s="2"/>
      <c r="AK71" s="2"/>
      <c r="AL71" s="2"/>
      <c r="AM71" s="2"/>
      <c r="AN71" s="2"/>
      <c r="AO71" s="3"/>
    </row>
    <row r="72" spans="1:41" ht="12.75">
      <c r="A72" s="7"/>
      <c r="B72" s="7"/>
      <c r="C72" s="7"/>
      <c r="AJ72" s="2"/>
      <c r="AK72" s="2"/>
      <c r="AL72" s="2"/>
      <c r="AM72" s="2"/>
      <c r="AN72" s="2"/>
      <c r="AO72" s="3"/>
    </row>
    <row r="73" spans="1:41" ht="12.75">
      <c r="A73" s="7"/>
      <c r="B73" s="7"/>
      <c r="C73" s="7"/>
      <c r="AJ73" s="2"/>
      <c r="AK73" s="2"/>
      <c r="AL73" s="2"/>
      <c r="AM73" s="2"/>
      <c r="AN73" s="2"/>
      <c r="AO73" s="3"/>
    </row>
    <row r="74" spans="1:41" ht="12.75">
      <c r="A74" s="7"/>
      <c r="B74" s="7"/>
      <c r="C74" s="7"/>
      <c r="AJ74" s="2"/>
      <c r="AK74" s="2"/>
      <c r="AL74" s="2"/>
      <c r="AM74" s="2"/>
      <c r="AN74" s="2"/>
      <c r="AO74" s="3"/>
    </row>
    <row r="75" spans="1:41" ht="12.75">
      <c r="A75" s="7"/>
      <c r="B75" s="7"/>
      <c r="C75" s="7"/>
      <c r="AJ75" s="2"/>
      <c r="AK75" s="2"/>
      <c r="AL75" s="2"/>
      <c r="AM75" s="2"/>
      <c r="AN75" s="2"/>
      <c r="AO75" s="3"/>
    </row>
    <row r="76" spans="1:41" ht="12.75">
      <c r="A76" s="7"/>
      <c r="B76" s="7"/>
      <c r="C76" s="7"/>
      <c r="AJ76" s="2"/>
      <c r="AK76" s="2"/>
      <c r="AL76" s="2"/>
      <c r="AM76" s="2"/>
      <c r="AN76" s="2"/>
      <c r="AO76" s="3"/>
    </row>
    <row r="77" spans="1:41" ht="12.75">
      <c r="A77" s="7"/>
      <c r="B77" s="7"/>
      <c r="C77" s="7"/>
      <c r="AJ77" s="2"/>
      <c r="AK77" s="2"/>
      <c r="AL77" s="2"/>
      <c r="AM77" s="2"/>
      <c r="AN77" s="2"/>
      <c r="AO77" s="3"/>
    </row>
    <row r="78" spans="36:41" ht="12.75">
      <c r="AJ78" s="2"/>
      <c r="AK78" s="2"/>
      <c r="AL78" s="2"/>
      <c r="AM78" s="2"/>
      <c r="AN78" s="2"/>
      <c r="AO78" s="3"/>
    </row>
    <row r="79" spans="36:41" ht="12.75">
      <c r="AJ79" s="2"/>
      <c r="AK79" s="2"/>
      <c r="AL79" s="2"/>
      <c r="AM79" s="2"/>
      <c r="AN79" s="2"/>
      <c r="AO79" s="3"/>
    </row>
    <row r="80" spans="36:41" ht="12.75">
      <c r="AJ80" s="2"/>
      <c r="AK80" s="2"/>
      <c r="AL80" s="2"/>
      <c r="AM80" s="2"/>
      <c r="AN80" s="2"/>
      <c r="AO80" s="3"/>
    </row>
    <row r="81" spans="36:41" ht="12.75">
      <c r="AJ81" s="2"/>
      <c r="AK81" s="2"/>
      <c r="AL81" s="2"/>
      <c r="AM81" s="2"/>
      <c r="AN81" s="2"/>
      <c r="AO81" s="3"/>
    </row>
    <row r="82" spans="36:40" ht="12.75">
      <c r="AJ82" s="2"/>
      <c r="AK82" s="2"/>
      <c r="AL82" s="2"/>
      <c r="AM82" s="2"/>
      <c r="AN82" s="2"/>
    </row>
    <row r="83" ht="12.75">
      <c r="AN83" s="2"/>
    </row>
    <row r="84" ht="12.75">
      <c r="AN84" s="2"/>
    </row>
    <row r="85" ht="12.75">
      <c r="AN85" s="2"/>
    </row>
  </sheetData>
  <printOptions horizontalCentered="1"/>
  <pageMargins left="0.3937007874015748" right="0.75" top="1.5748031496062993" bottom="0.7874015748031497" header="0" footer="0"/>
  <pageSetup fitToHeight="1" fitToWidth="1" horizontalDpi="240" verticalDpi="240" orientation="portrait" paperSize="9" r:id="rId1"/>
  <headerFooter alignWithMargins="0">
    <oddHeader>&amp;C&amp;"Arial,Negrita"&amp;16
LLIGA CATALANA DE BOWLING 2007-2008
3a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2008-04-16T11:10:57Z</cp:lastPrinted>
  <dcterms:created xsi:type="dcterms:W3CDTF">1999-10-03T14:06:37Z</dcterms:created>
  <dcterms:modified xsi:type="dcterms:W3CDTF">2008-04-16T11:11:17Z</dcterms:modified>
  <cp:category/>
  <cp:version/>
  <cp:contentType/>
  <cp:contentStatus/>
</cp:coreProperties>
</file>